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280" windowWidth="8880" windowHeight="5385" tabRatio="592" activeTab="0"/>
  </bookViews>
  <sheets>
    <sheet name="OPCI DIO" sheetId="1" r:id="rId1"/>
    <sheet name="PRIHODI" sheetId="2" r:id="rId2"/>
    <sheet name="Općinsko vijeće" sheetId="3" r:id="rId3"/>
    <sheet name="RASHODI" sheetId="4" r:id="rId4"/>
    <sheet name="RnZaduzivanja" sheetId="5" r:id="rId5"/>
    <sheet name="Upravni odjel" sheetId="6" r:id="rId6"/>
    <sheet name="ZakljucneOd" sheetId="7" r:id="rId7"/>
  </sheets>
  <definedNames/>
  <calcPr fullCalcOnLoad="1"/>
</workbook>
</file>

<file path=xl/sharedStrings.xml><?xml version="1.0" encoding="utf-8"?>
<sst xmlns="http://schemas.openxmlformats.org/spreadsheetml/2006/main" count="429" uniqueCount="313">
  <si>
    <t>Članak 1.</t>
  </si>
  <si>
    <t>I</t>
  </si>
  <si>
    <t>A</t>
  </si>
  <si>
    <t>donijelo je</t>
  </si>
  <si>
    <t>C</t>
  </si>
  <si>
    <t>B</t>
  </si>
  <si>
    <t>kn bez lp</t>
  </si>
  <si>
    <t>Članak 2.</t>
  </si>
  <si>
    <t>PRIHODI POSLOVANJA</t>
  </si>
  <si>
    <t>Broj konta</t>
  </si>
  <si>
    <t>Naziv prihoda</t>
  </si>
  <si>
    <t>Prihodi od poreza</t>
  </si>
  <si>
    <t>Porez i prirez na dohodak</t>
  </si>
  <si>
    <t>Porez i prirez na dohodak od nesamostalnog rada</t>
  </si>
  <si>
    <t>Porezi na imovinu</t>
  </si>
  <si>
    <t>Porezi na robu i usluge</t>
  </si>
  <si>
    <t>Pomoći od subjekata unutar opće države</t>
  </si>
  <si>
    <t>Pomoći iz Proračuna</t>
  </si>
  <si>
    <t>Tekuće pomoći iz proračuna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</si>
  <si>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</si>
  <si>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</si>
  <si>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</si>
  <si>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</si>
  <si>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</si>
  <si>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</si>
  <si>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Prihodi od administrativnih pristojbi i po posebnim propisima</t>
  </si>
  <si>
    <t>Administrativne (upravne) pristojbe</t>
  </si>
  <si>
    <t>Državne upravne i sudske pristojbe</t>
  </si>
  <si>
    <t>Prihodi po posebnim propisima</t>
  </si>
  <si>
    <t>PRIHODI OD PRODAJE NEFINANCIJSKE IMOVINE</t>
  </si>
  <si>
    <t>Prihodi od prodaje neproizv. imovine</t>
  </si>
  <si>
    <t>Prihodi od prodaje materijalne imovine - prirodnih bogatstava</t>
  </si>
  <si>
    <t>Zemljište</t>
  </si>
  <si>
    <t>Prihodi od prodaje građevinskih objekata</t>
  </si>
  <si>
    <t>Stambeni objekti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</si>
  <si>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</si>
  <si>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</si>
  <si>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</si>
  <si>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</si>
  <si>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</si>
  <si>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</si>
  <si>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</si>
  <si>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</si>
  <si>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</si>
  <si>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</si>
  <si>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</si>
  <si>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</si>
  <si>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</si>
  <si>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zajmove</t>
  </si>
  <si>
    <t>Ostali financijski rashodi</t>
  </si>
  <si>
    <t>Naknade građanima i kućanstvima iz Zavoda i Proračuna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</si>
  <si>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</si>
  <si>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</si>
  <si>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</si>
  <si>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</si>
  <si>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</si>
  <si>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</si>
  <si>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</si>
  <si>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</si>
  <si>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Knjige, umjetnička djela i ostale izložbene vrijednosti</t>
  </si>
  <si>
    <t>Rashodi za nabavu neproizvedene imovine</t>
  </si>
  <si>
    <t>Rashodi za nabavu proizvedene dugotrajne imovine</t>
  </si>
  <si>
    <t>RASPOLOŽIVA SREDSTVA IZ PRETHODNIH GODINA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</si>
  <si>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</si>
  <si>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</si>
  <si>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</si>
  <si>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</si>
  <si>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</si>
  <si>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</si>
  <si>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</si>
  <si>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Primici od zaduživanja</t>
  </si>
  <si>
    <t>Primljeni zajmovi od banaka i ostalih financijskih institucija izvan javnog sektora</t>
  </si>
  <si>
    <t>IZDACI ZA FINANCIJSKU IMOVINU I OTPLATE ZAJMOVA</t>
  </si>
  <si>
    <t>Otplata glavnice primljenih zajmova od banaka i ostalih financijskih institucija izvan javnog sektora</t>
  </si>
  <si>
    <t>RAZDJEL 001</t>
  </si>
  <si>
    <t>Naknade za rad predstavničkih i izvršnih tijela, povjerenstva</t>
  </si>
  <si>
    <t>Reprezentacija</t>
  </si>
  <si>
    <t>Zimska služba</t>
  </si>
  <si>
    <t>Energija</t>
  </si>
  <si>
    <t>RAZDJEL 002</t>
  </si>
  <si>
    <t>JEDINSTVENI UPRAVNI ODJEL</t>
  </si>
  <si>
    <t>Plaće za redovni rad</t>
  </si>
  <si>
    <t>Dprinos za zapošljavanje 1,7%</t>
  </si>
  <si>
    <t>Službena putovanja</t>
  </si>
  <si>
    <t>Stručno usavršavanje zaposlenika</t>
  </si>
  <si>
    <t>Usluge telefona, pošte i prijevoza</t>
  </si>
  <si>
    <t>Bankarske usluge i usluge platnog prometa</t>
  </si>
  <si>
    <t>Zatezne kamate</t>
  </si>
  <si>
    <t>Sitni inventar</t>
  </si>
  <si>
    <t>III</t>
  </si>
  <si>
    <t>ZAKLJUČNE ODREDBE</t>
  </si>
  <si>
    <t>OPĆINSKO VIJEĆE OPĆINE VELIKA LUDINA</t>
  </si>
  <si>
    <t>URBROJ:</t>
  </si>
  <si>
    <t>KLASA:</t>
  </si>
  <si>
    <t>Velika Ludina,</t>
  </si>
  <si>
    <t>Predsjednik:</t>
  </si>
  <si>
    <t>Nematerijalna imovina</t>
  </si>
  <si>
    <t>Kapitalne pomoći iz proračuna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</si>
  <si>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</si>
  <si>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</si>
  <si>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Aktivnost</t>
  </si>
  <si>
    <t>Rashodi poslovanja</t>
  </si>
  <si>
    <t>Donacije i ostali rashodi</t>
  </si>
  <si>
    <t>Tekuće donacije u novcu</t>
  </si>
  <si>
    <t>GLAVA 01</t>
  </si>
  <si>
    <t>JEDINSTVENI  UPRAVNI  ODJEL</t>
  </si>
  <si>
    <t>Aktivnost:</t>
  </si>
  <si>
    <t>Naknada za prijevoz</t>
  </si>
  <si>
    <t>Uredski materijal</t>
  </si>
  <si>
    <t>Usluge promiđbe i informiranja (čestitke, natječaji)</t>
  </si>
  <si>
    <t>Zdravstvene i veterinarske usluge</t>
  </si>
  <si>
    <t>Računalne usluge</t>
  </si>
  <si>
    <t>Premija osiguranja za opremu i zgrade</t>
  </si>
  <si>
    <t>Usluge tekućeg i investicijskog održavanja</t>
  </si>
  <si>
    <t>GLAVA  02</t>
  </si>
  <si>
    <t>KOMUNALNA  INFRASTRUKTURA</t>
  </si>
  <si>
    <t>Funkcijska klasifikacija:04- Ekonomska klasifikacija</t>
  </si>
  <si>
    <t>Program 01: Priprema i donošenje akata iz djelokruga tijela</t>
  </si>
  <si>
    <t xml:space="preserve">Program 01: Održavanje objekata i uređaja komunal. infrastrukture  </t>
  </si>
  <si>
    <t>Aktivnost: Rashodi za uređaje i javnu rasvjetu</t>
  </si>
  <si>
    <t>Rashodi za nabavu nefinancijske imovine</t>
  </si>
  <si>
    <t>Rashodi za nabavu proizvedene dugotrajne imov.</t>
  </si>
  <si>
    <t>GLAVA  04</t>
  </si>
  <si>
    <t>Funkcijska klasifikacija: 03- Javni red i sigurnost</t>
  </si>
  <si>
    <t>Program: Zaštita od požara</t>
  </si>
  <si>
    <t>Aktivnost: Rad DVD općine</t>
  </si>
  <si>
    <t>GLAVA  05</t>
  </si>
  <si>
    <t>Funkcijska klasifikacija: 07- Zdravstvo</t>
  </si>
  <si>
    <t>Program: Dodatne usluge u zdravstvu</t>
  </si>
  <si>
    <t>Aktivnost: Poslovi deratizacije</t>
  </si>
  <si>
    <t>Komunalne usluge</t>
  </si>
  <si>
    <t>Aktivnost: Troškovi prijevoza laboratorijskih uzoraka</t>
  </si>
  <si>
    <t>GLAVA  06</t>
  </si>
  <si>
    <t>Program 01- Program predškolskog odgoja</t>
  </si>
  <si>
    <t>Plaće za redovan rad</t>
  </si>
  <si>
    <t>Doprinosi za zdravstveno osiguranje</t>
  </si>
  <si>
    <t>Doprinos za zapošljavanje</t>
  </si>
  <si>
    <t>Program 02: Javne potrebe iznad standarda u školstvu</t>
  </si>
  <si>
    <t xml:space="preserve">Ostali rashodi </t>
  </si>
  <si>
    <t>GLAVA  07</t>
  </si>
  <si>
    <t>Naknade građanima i kućanstvima</t>
  </si>
  <si>
    <t>Funkcijska klasifikacija: 08- Rekreacija, kultura i religija</t>
  </si>
  <si>
    <t>Program 01: Program javnih potreba</t>
  </si>
  <si>
    <t>Knjige u knjižnici</t>
  </si>
  <si>
    <t>Program 02: Program obnove sakralnih objekata</t>
  </si>
  <si>
    <t>Funkcijska klasifikacija 08: -Rekreacija, kultura i religija</t>
  </si>
  <si>
    <t>Program: Organizacija sportskih aktivnosti</t>
  </si>
  <si>
    <t>Aktivnost: Djelatnost sportskog kluba " Sokol "</t>
  </si>
  <si>
    <t>Aktivnost: Djelatnost ostalih sportskih društava</t>
  </si>
  <si>
    <t>Funkcijska klasifikacija: 10- Socijalna skrb</t>
  </si>
  <si>
    <t>Program 01: Program novčane pomoći</t>
  </si>
  <si>
    <t>Naknade građanima i kućanstvima u novcu</t>
  </si>
  <si>
    <t>Program 02: Humanitarna skrb kroz udruge građana</t>
  </si>
  <si>
    <t>Aktivnost: Humanitarna djelatnost Crvenog križa</t>
  </si>
  <si>
    <t xml:space="preserve">Funkcijska klasifikacija: </t>
  </si>
  <si>
    <t>01- Opće javne usluge</t>
  </si>
  <si>
    <t>Program 01:</t>
  </si>
  <si>
    <t>Odvjetničke usluge, usluge javnog bilježnika, ugovor o djelu, autorski honorari, geodetsko - katastarske usluge</t>
  </si>
  <si>
    <t>Aktivnost: Administrativno tehničko osoblje                                          Korisnik:KNJIŽNICA I ČITAONICA VELIKA LUDINA</t>
  </si>
  <si>
    <t>Program 02:</t>
  </si>
  <si>
    <t xml:space="preserve">    OPĆI DIO</t>
  </si>
  <si>
    <t xml:space="preserve">   RAČUNA PRIHODA I RASHODA</t>
  </si>
  <si>
    <t xml:space="preserve">     prihodi poslovanja</t>
  </si>
  <si>
    <t xml:space="preserve">     prihodi od prodaje nefinancijske imovine</t>
  </si>
  <si>
    <t xml:space="preserve">     rashodi poslovanja</t>
  </si>
  <si>
    <t xml:space="preserve">     rashodi za nabavu nefinancijske imovine</t>
  </si>
  <si>
    <t xml:space="preserve">     razlika - višak/manjak</t>
  </si>
  <si>
    <t xml:space="preserve">     RASPOLOŽIVIH SREDSTAVA IZ PRETHODNIH GODINA</t>
  </si>
  <si>
    <t xml:space="preserve">    raspoloživa sredstva iz prethodnih godina</t>
  </si>
  <si>
    <t xml:space="preserve">    RAČUNA FINANCIRANJA</t>
  </si>
  <si>
    <t xml:space="preserve">    izdaci za financijsku imovinu i otplate zajmova</t>
  </si>
  <si>
    <t xml:space="preserve">    neto financiranja</t>
  </si>
  <si>
    <t xml:space="preserve">   višak/manjak + raspoloživa sredstva iz prethodnih godina + neto financiranje</t>
  </si>
  <si>
    <t xml:space="preserve">   Prihodi i rashodi, te primici i izdaci po ekonomskoj klasifikaciji utvrđuju se u Računu prihoda</t>
  </si>
  <si>
    <t>kn bez lipa</t>
  </si>
  <si>
    <t>Doprinosi za zapošljavanje</t>
  </si>
  <si>
    <t>Grafičke i tiskarske usluge</t>
  </si>
  <si>
    <r>
      <t>Donacije i ostali rasho</t>
    </r>
    <r>
      <rPr>
        <sz val="8"/>
        <rFont val="Arial"/>
        <family val="2"/>
      </rPr>
      <t>di</t>
    </r>
  </si>
  <si>
    <t>Naknada štete pravnim i fizičkim osobama</t>
  </si>
  <si>
    <t xml:space="preserve">Aktivnost: Odgojno i administrativno tehničko osoblje                      </t>
  </si>
  <si>
    <t xml:space="preserve">Korisnik: </t>
  </si>
  <si>
    <r>
      <t>D</t>
    </r>
    <r>
      <rPr>
        <b/>
        <sz val="8"/>
        <rFont val="Arial"/>
        <family val="2"/>
      </rPr>
      <t>JEČJI VRTIĆ LUDINA</t>
    </r>
  </si>
  <si>
    <t>Korisnik: OSNOVNA ŠKOLA LUDINA</t>
  </si>
  <si>
    <t>OSNOVNA ŠKOLA LUDINA</t>
  </si>
  <si>
    <t>Aktivnost:Administrativno tehničko osoblje</t>
  </si>
  <si>
    <t>Opremanje civilne zaštite</t>
  </si>
  <si>
    <t>Funkcijska klasifikacija: 01- opće javne usluge</t>
  </si>
  <si>
    <t>Usluge tekućeg i investicijskog održavanj građ. objekata</t>
  </si>
  <si>
    <t>Aktivnost: UHVIBDR, Udruga slijepih, Udruga roditelja,Ljudina</t>
  </si>
  <si>
    <t>Izdaci za otplatu glavnica primljenih zajmova</t>
  </si>
  <si>
    <t>Ostali nesp.finan. rash.( Porezna upr.-drž. zemlj.)</t>
  </si>
  <si>
    <t>Aktivnost: Udruge građana Općine Velika L.- voćari, vinogr.povrt.</t>
  </si>
  <si>
    <t>Usluge promidžbe i informiranja ( TV, Radio)</t>
  </si>
  <si>
    <t>Doprinos za zdravstveno osiguranje 15,5%</t>
  </si>
  <si>
    <r>
      <t>R</t>
    </r>
    <r>
      <rPr>
        <b/>
        <sz val="8"/>
        <rFont val="Arial"/>
        <family val="2"/>
      </rPr>
      <t>ash. za nab.proizvedene dugotr. imovine</t>
    </r>
  </si>
  <si>
    <t>OPĆINSKO  VIJEĆE</t>
  </si>
  <si>
    <t>_______________________</t>
  </si>
  <si>
    <t>Ostale zdravstvene usluge-laboratorij</t>
  </si>
  <si>
    <t>Aktivnost:Održavanje makad. cesta i uređenje parkirališta</t>
  </si>
  <si>
    <t>Nadzor nad provedbom deratizacije</t>
  </si>
  <si>
    <t>Usluge tekućeg održavanja opreme</t>
  </si>
  <si>
    <t>Tekući projekt: Sufinanc. uređenja zgrade škole i podr.škola</t>
  </si>
  <si>
    <t xml:space="preserve">Korisnik:   </t>
  </si>
  <si>
    <t>Naknade za prijevoz</t>
  </si>
  <si>
    <t>Ostale tekuće donacije</t>
  </si>
  <si>
    <t>Kovač Stevo</t>
  </si>
  <si>
    <t>Tekući projekt: Nabava proizvedene dugotrajne imovine</t>
  </si>
  <si>
    <t>Komunalne usluge    ( voda, smeće, dimnjačarske</t>
  </si>
  <si>
    <t xml:space="preserve">                              usl. i ostale komunalne usluge)</t>
  </si>
  <si>
    <t>Naknada za eviden. prikupljenih sred.-Moslavina</t>
  </si>
  <si>
    <t>Energija  (elektr. energ., plin )</t>
  </si>
  <si>
    <t>Aktivnost: Stipendiranje učenika i studenata i prijevoz uč.</t>
  </si>
  <si>
    <t>Manifestacija "Oj, jabuko crveniko"</t>
  </si>
  <si>
    <t>Program 03: Program očuvanja kulturne baštine</t>
  </si>
  <si>
    <t>Aktivnost: Djelatnost KUD-a "Mijo Stuparić"</t>
  </si>
  <si>
    <t>Aktivnost: Sufinanciranje troškova školske kuhinje</t>
  </si>
  <si>
    <t>Sufinanciranje javnog prijevoza srednjoškolaca</t>
  </si>
  <si>
    <t>Aktivnost: Pomoć za obnovu sakralnih objekata</t>
  </si>
  <si>
    <t>Rash. za nab. proizved. dugotrajne imovine</t>
  </si>
  <si>
    <t>Prijevozna sredstva</t>
  </si>
  <si>
    <t>Kapitalni projekt::</t>
  </si>
  <si>
    <t>Asfaltiranje cesta</t>
  </si>
  <si>
    <t>GLAVA  08:</t>
  </si>
  <si>
    <t>GLAVA 03</t>
  </si>
  <si>
    <t>Funkcijska klasifikacija:04-Ekonomski poslovi</t>
  </si>
  <si>
    <r>
      <t>Pr</t>
    </r>
    <r>
      <rPr>
        <b/>
        <sz val="8"/>
        <rFont val="Arial"/>
        <family val="2"/>
      </rPr>
      <t>ogram:Poticanje razvoja gospodarstva</t>
    </r>
  </si>
  <si>
    <t>Aktivnost:Subvencije u poljoprivredi</t>
  </si>
  <si>
    <t>Subvencije</t>
  </si>
  <si>
    <t>Subvencije poljoprivrednicima</t>
  </si>
  <si>
    <t>GLAVA  09:</t>
  </si>
  <si>
    <t xml:space="preserve">GLAVA 10: </t>
  </si>
  <si>
    <t>Subvencije u poljoprivredi</t>
  </si>
  <si>
    <t>objave u " Službenim novinama" Općine Velika Ludina.</t>
  </si>
  <si>
    <t>Priključci  na vodov. i plinsku mrežu i hidranti</t>
  </si>
  <si>
    <t xml:space="preserve"> Oprema- peć, kompjuter,printer, fax i dr.</t>
  </si>
  <si>
    <t>Energija  (elektr. energ., plin, dizel gorivo)</t>
  </si>
  <si>
    <t>Vodni doprinos</t>
  </si>
  <si>
    <t>plan za 2011.</t>
  </si>
  <si>
    <t>projekcija za 2012.</t>
  </si>
  <si>
    <t>projekcija za 2013.</t>
  </si>
  <si>
    <t xml:space="preserve">    i rashoda i Računu financiranja za 2011. godinu kako slijedi:</t>
  </si>
  <si>
    <t>Proračun Općine Velika Ludina za 2011. godinu sastoje se od :</t>
  </si>
  <si>
    <t xml:space="preserve">Čišćenje slivnika i šahta                                     05  </t>
  </si>
  <si>
    <t xml:space="preserve">Kamate za primljene zajmove od banaka         </t>
  </si>
  <si>
    <t xml:space="preserve">Bankarske usluge i usluge platnog prometa      </t>
  </si>
  <si>
    <t>Financijski rashodi                                         04</t>
  </si>
  <si>
    <t xml:space="preserve">    primici od financijske imovine i zaduživanja                     04</t>
  </si>
  <si>
    <t>Administrativno, tehničko i str. osoblje  01</t>
  </si>
  <si>
    <t>Aktivnost: Održ. zgrada pučkih domova i dječjih igrališta    01</t>
  </si>
  <si>
    <t xml:space="preserve">Rashodi za nabavu proizvedene dugotr. imovine                                                           01  </t>
  </si>
  <si>
    <t xml:space="preserve">Aktivnost: Novčana pomoć građanima                                  </t>
  </si>
  <si>
    <t>VATROGASTVO                                              03</t>
  </si>
  <si>
    <t>GOSPODARSTVO                                           04</t>
  </si>
  <si>
    <t>Popravak makadamskih cesta                            04</t>
  </si>
  <si>
    <t>Usluge održavanja javne rasvjete                      06</t>
  </si>
  <si>
    <t>Program 02: Izgradnja objekata i uređaja komunalne infrastr.</t>
  </si>
  <si>
    <t>Kapitalni projekt:Izgradnja i asfaltiranje cesta                       04</t>
  </si>
  <si>
    <t>Vertikalna i horizontalna signalizacija                 04</t>
  </si>
  <si>
    <t>Aktivnost: Održavanje cesta u zimskim uvjetima                  05</t>
  </si>
  <si>
    <t>Aktivnost: Održavanje javnih i zelenih površina                    05</t>
  </si>
  <si>
    <t xml:space="preserve">Održavanje javnih i zelenih površina                 </t>
  </si>
  <si>
    <t xml:space="preserve">Zbrinjavanje otpada i čišćenje smetlišta            </t>
  </si>
  <si>
    <t>Aktivnost:Naknada štete                                                             01</t>
  </si>
  <si>
    <t>Energija                                                               04</t>
  </si>
  <si>
    <r>
      <t>A</t>
    </r>
    <r>
      <rPr>
        <b/>
        <sz val="8"/>
        <rFont val="Arial"/>
        <family val="2"/>
      </rPr>
      <t>ktivnost: Priključci na komunalnu infrastrukturu                01</t>
    </r>
  </si>
  <si>
    <t>:Nabava vozila za odvoz smeća                   01</t>
  </si>
  <si>
    <t>JAVNE POTREBE U ZDRAVSTVU                 07</t>
  </si>
  <si>
    <t xml:space="preserve">Funkcijska klasifikacija: 09- Obrazovanje                             </t>
  </si>
  <si>
    <t>JAVNE USTANOVE PREDŠKOLSKOG ODGOJA I OSNOVNOG OBRAZOVANJA   09</t>
  </si>
  <si>
    <t>PROGRAM DJELATNOSTI KULTURE        08</t>
  </si>
  <si>
    <t>PROGRAMSKA DJELATNOST SPORTA    08</t>
  </si>
  <si>
    <t>PROGRAMSKA DJELATNOST SOCIJALNE SKRBI                               10</t>
  </si>
  <si>
    <t>PROGRAM UDRUGA GRAĐANA OPĆINE V. LUDINA     10</t>
  </si>
  <si>
    <t xml:space="preserve">Predstavnička i izvršna tijela                  </t>
  </si>
  <si>
    <t>Program političkih stranaka                                01</t>
  </si>
  <si>
    <t xml:space="preserve"> Donošenje akata i mjera iz djelokruga predstavničkog,izvršnog tijela i mjesne samouprave                                                           01</t>
  </si>
  <si>
    <t xml:space="preserve">     rashodi poslovanja (2010.)</t>
  </si>
  <si>
    <t xml:space="preserve">     rashodi za nabavu nefinancijske imovine (2010.)</t>
  </si>
  <si>
    <t xml:space="preserve"> Proračun  Općine Velika Ludina za 2011. godinu stupa na snagu danom                                          objave u</t>
  </si>
  <si>
    <t>Materijal i dijelovi za tekuće i investicijsko održavanje</t>
  </si>
  <si>
    <t>Prihodi od zateznih kamata</t>
  </si>
  <si>
    <t>Naknada za korištenje nefinancijske imovine ( RR )</t>
  </si>
  <si>
    <t>Ostale pristojbe i naknade</t>
  </si>
  <si>
    <t>Doprinos za šume</t>
  </si>
  <si>
    <t>Komunalni doprinosi i naknade</t>
  </si>
  <si>
    <t>Komunalni doprinos</t>
  </si>
  <si>
    <t>Komunalna naknada</t>
  </si>
  <si>
    <t>Prihodi od prodaje proizv. dugotrajne imovine</t>
  </si>
  <si>
    <t>Komunalne usluge (voda, smeće,dimnjačar i ostale komunalne usluge)</t>
  </si>
  <si>
    <t>Poslovni objekat</t>
  </si>
  <si>
    <t>Kapitalni projekt: Kupnja poslovnog prostora                       06</t>
  </si>
  <si>
    <t>Ostali nespomenuti prihodi ( grobarina )</t>
  </si>
  <si>
    <t>Naknade za priključak</t>
  </si>
  <si>
    <t>Zemljište za kom. zonu-Moslavina d.o.o.-sufinanciranje                                                    06</t>
  </si>
  <si>
    <t xml:space="preserve">Sanacija kom. deponije - Moslavina d.o.o. sufinanc.                           </t>
  </si>
  <si>
    <t>Stalni porezi na nepokretnu imovinu ( kuće za odmor)</t>
  </si>
  <si>
    <t>Povremeni porezi na imovinu (promet nekretnina)</t>
  </si>
  <si>
    <t>Porez na promet proizvoda i usluga</t>
  </si>
  <si>
    <t>Porez na korištenje dobara (tvrtka)</t>
  </si>
  <si>
    <t>Nabava vozila za odvoz smeća-Mosl.d.o.o-sufinanc.</t>
  </si>
  <si>
    <t>Sanacija informatičke učionice</t>
  </si>
  <si>
    <t>Projekt - dom Vidrenjak - vatrogasni                  01</t>
  </si>
  <si>
    <t>Projekt- Knjižnica i čitaonicaa V. Ludina            01</t>
  </si>
  <si>
    <t>Projekt - dom Kompator                                      01</t>
  </si>
  <si>
    <t>Stipendije i školarine  ( 6+16 )</t>
  </si>
  <si>
    <t>vijeće Općine Velika Ludina na svojoj 12. sjednici održanoj 15.12.2010. godine,</t>
  </si>
  <si>
    <t>35. Statuta Općine Velika Ludina ("Službene novine" Općine Velika Ludina broj  6/09 ), Općinsko</t>
  </si>
  <si>
    <t xml:space="preserve"> Na temelju članka 39.,a u svezi s člankom16. Zakona o Proračunu ( NN broj 73/08 ) i članka 34. i </t>
  </si>
  <si>
    <t xml:space="preserve">       I PROJEKCIJU PRORAČUNA ZA   2012.  I   2013.GODINU</t>
  </si>
  <si>
    <t xml:space="preserve">15.12.2010. </t>
  </si>
  <si>
    <t>400-06/10-01/7</t>
  </si>
  <si>
    <t>2176-19-10-01/7</t>
  </si>
  <si>
    <t xml:space="preserve">               PRORAČUN OPĆINE VELIKA LUDINA ZA   2011.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</si>
</sst>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.0"/>
    <numFmt numFmtId="166" formatCode="0.000"/>
    <numFmt numFmtId="167" formatCode="000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left"/>
      <protection/>
    </xf>
    <xf numFmtId="0" fontId="4" fillId="0" borderId="11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4" fillId="0" borderId="13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4" xfId="0" applyBorder="1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wrapText="1"/>
      <protection/>
    </xf>
    <xf numFmtId="0" fontId="5" fillId="34" borderId="15" xfId="0" applyFont="1" applyFill="1" applyBorder="1" applyAlignment="1" applyProtection="1">
      <alignment horizontal="left"/>
      <protection/>
    </xf>
    <xf numFmtId="0" fontId="5" fillId="34" borderId="15" xfId="0" applyFont="1" applyFill="1" applyBorder="1" applyAlignment="1" applyProtection="1">
      <alignment wrapText="1"/>
      <protection/>
    </xf>
    <xf numFmtId="0" fontId="5" fillId="35" borderId="15" xfId="0" applyFont="1" applyFill="1" applyBorder="1" applyAlignment="1" applyProtection="1">
      <alignment horizontal="left"/>
      <protection/>
    </xf>
    <xf numFmtId="0" fontId="5" fillId="35" borderId="15" xfId="0" applyFont="1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wrapText="1"/>
      <protection/>
    </xf>
    <xf numFmtId="0" fontId="5" fillId="35" borderId="15" xfId="0" applyFont="1" applyFill="1" applyBorder="1" applyAlignment="1">
      <alignment/>
    </xf>
    <xf numFmtId="0" fontId="4" fillId="35" borderId="15" xfId="0" applyFont="1" applyFill="1" applyBorder="1" applyAlignment="1">
      <alignment wrapText="1"/>
    </xf>
    <xf numFmtId="0" fontId="0" fillId="0" borderId="15" xfId="0" applyFont="1" applyBorder="1" applyAlignment="1">
      <alignment horizontal="left"/>
    </xf>
    <xf numFmtId="0" fontId="4" fillId="0" borderId="15" xfId="0" applyFont="1" applyBorder="1" applyAlignment="1">
      <alignment wrapText="1"/>
    </xf>
    <xf numFmtId="3" fontId="0" fillId="0" borderId="15" xfId="0" applyNumberFormat="1" applyFill="1" applyBorder="1" applyAlignment="1">
      <alignment/>
    </xf>
    <xf numFmtId="0" fontId="5" fillId="35" borderId="15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35" borderId="15" xfId="0" applyFont="1" applyFill="1" applyBorder="1" applyAlignment="1">
      <alignment wrapText="1"/>
    </xf>
    <xf numFmtId="0" fontId="5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wrapText="1"/>
    </xf>
    <xf numFmtId="0" fontId="4" fillId="35" borderId="15" xfId="0" applyFont="1" applyFill="1" applyBorder="1" applyAlignment="1" applyProtection="1">
      <alignment wrapText="1"/>
      <protection/>
    </xf>
    <xf numFmtId="0" fontId="5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35" borderId="15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/>
    </xf>
    <xf numFmtId="3" fontId="0" fillId="0" borderId="15" xfId="0" applyNumberFormat="1" applyBorder="1" applyAlignment="1">
      <alignment/>
    </xf>
    <xf numFmtId="0" fontId="5" fillId="33" borderId="15" xfId="0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5" fillId="33" borderId="15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3" fontId="0" fillId="36" borderId="15" xfId="0" applyNumberFormat="1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 wrapText="1"/>
      <protection/>
    </xf>
    <xf numFmtId="0" fontId="0" fillId="0" borderId="11" xfId="0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0" fillId="0" borderId="0" xfId="0" applyNumberFormat="1" applyAlignment="1">
      <alignment horizontal="center"/>
    </xf>
    <xf numFmtId="3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3" fillId="37" borderId="10" xfId="0" applyFont="1" applyFill="1" applyBorder="1" applyAlignment="1" applyProtection="1">
      <alignment horizontal="left"/>
      <protection/>
    </xf>
    <xf numFmtId="0" fontId="5" fillId="37" borderId="11" xfId="0" applyFont="1" applyFill="1" applyBorder="1" applyAlignment="1" applyProtection="1">
      <alignment wrapText="1"/>
      <protection/>
    </xf>
    <xf numFmtId="0" fontId="3" fillId="37" borderId="15" xfId="0" applyFont="1" applyFill="1" applyBorder="1" applyAlignment="1" applyProtection="1">
      <alignment horizontal="left"/>
      <protection/>
    </xf>
    <xf numFmtId="0" fontId="5" fillId="37" borderId="15" xfId="0" applyFont="1" applyFill="1" applyBorder="1" applyAlignment="1" applyProtection="1">
      <alignment wrapText="1"/>
      <protection/>
    </xf>
    <xf numFmtId="0" fontId="5" fillId="37" borderId="15" xfId="0" applyFont="1" applyFill="1" applyBorder="1" applyAlignment="1">
      <alignment wrapText="1"/>
    </xf>
    <xf numFmtId="0" fontId="3" fillId="37" borderId="15" xfId="0" applyFont="1" applyFill="1" applyBorder="1" applyAlignment="1">
      <alignment horizontal="left"/>
    </xf>
    <xf numFmtId="0" fontId="5" fillId="37" borderId="15" xfId="0" applyFont="1" applyFill="1" applyBorder="1" applyAlignment="1">
      <alignment horizontal="left" wrapText="1"/>
    </xf>
    <xf numFmtId="3" fontId="3" fillId="37" borderId="15" xfId="0" applyNumberFormat="1" applyFont="1" applyFill="1" applyBorder="1" applyAlignment="1" applyProtection="1">
      <alignment/>
      <protection/>
    </xf>
    <xf numFmtId="3" fontId="3" fillId="35" borderId="15" xfId="0" applyNumberFormat="1" applyFont="1" applyFill="1" applyBorder="1" applyAlignment="1">
      <alignment/>
    </xf>
    <xf numFmtId="3" fontId="3" fillId="37" borderId="15" xfId="0" applyNumberFormat="1" applyFont="1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3" fontId="3" fillId="34" borderId="15" xfId="0" applyNumberFormat="1" applyFont="1" applyFill="1" applyBorder="1" applyAlignment="1" applyProtection="1">
      <alignment/>
      <protection/>
    </xf>
    <xf numFmtId="3" fontId="3" fillId="35" borderId="15" xfId="0" applyNumberFormat="1" applyFont="1" applyFill="1" applyBorder="1" applyAlignment="1" applyProtection="1">
      <alignment/>
      <protection/>
    </xf>
    <xf numFmtId="0" fontId="5" fillId="33" borderId="18" xfId="0" applyFont="1" applyFill="1" applyBorder="1" applyAlignment="1">
      <alignment wrapText="1"/>
    </xf>
    <xf numFmtId="0" fontId="5" fillId="37" borderId="19" xfId="0" applyFont="1" applyFill="1" applyBorder="1" applyAlignment="1">
      <alignment wrapText="1"/>
    </xf>
    <xf numFmtId="0" fontId="3" fillId="37" borderId="20" xfId="0" applyFont="1" applyFill="1" applyBorder="1" applyAlignment="1">
      <alignment horizontal="left"/>
    </xf>
    <xf numFmtId="0" fontId="5" fillId="35" borderId="21" xfId="0" applyFont="1" applyFill="1" applyBorder="1" applyAlignment="1">
      <alignment wrapText="1"/>
    </xf>
    <xf numFmtId="0" fontId="4" fillId="0" borderId="22" xfId="0" applyFont="1" applyBorder="1" applyAlignment="1">
      <alignment wrapText="1"/>
    </xf>
    <xf numFmtId="3" fontId="0" fillId="0" borderId="21" xfId="0" applyNumberFormat="1" applyBorder="1" applyAlignment="1">
      <alignment/>
    </xf>
    <xf numFmtId="0" fontId="5" fillId="33" borderId="23" xfId="0" applyFont="1" applyFill="1" applyBorder="1" applyAlignment="1">
      <alignment/>
    </xf>
    <xf numFmtId="3" fontId="9" fillId="33" borderId="15" xfId="0" applyNumberFormat="1" applyFont="1" applyFill="1" applyBorder="1" applyAlignment="1" applyProtection="1">
      <alignment/>
      <protection/>
    </xf>
    <xf numFmtId="3" fontId="9" fillId="33" borderId="15" xfId="0" applyNumberFormat="1" applyFont="1" applyFill="1" applyBorder="1" applyAlignment="1">
      <alignment/>
    </xf>
    <xf numFmtId="0" fontId="10" fillId="33" borderId="15" xfId="0" applyFont="1" applyFill="1" applyBorder="1" applyAlignment="1">
      <alignment wrapText="1"/>
    </xf>
    <xf numFmtId="0" fontId="5" fillId="35" borderId="20" xfId="0" applyFont="1" applyFill="1" applyBorder="1" applyAlignment="1" applyProtection="1">
      <alignment horizontal="left" wrapText="1"/>
      <protection/>
    </xf>
    <xf numFmtId="3" fontId="3" fillId="35" borderId="20" xfId="0" applyNumberFormat="1" applyFont="1" applyFill="1" applyBorder="1" applyAlignment="1" applyProtection="1">
      <alignment/>
      <protection/>
    </xf>
    <xf numFmtId="3" fontId="3" fillId="35" borderId="24" xfId="0" applyNumberFormat="1" applyFont="1" applyFill="1" applyBorder="1" applyAlignment="1" applyProtection="1">
      <alignment/>
      <protection/>
    </xf>
    <xf numFmtId="0" fontId="3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wrapText="1"/>
    </xf>
    <xf numFmtId="3" fontId="3" fillId="35" borderId="20" xfId="0" applyNumberFormat="1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0" fillId="35" borderId="24" xfId="0" applyFill="1" applyBorder="1" applyAlignment="1">
      <alignment/>
    </xf>
    <xf numFmtId="3" fontId="3" fillId="35" borderId="24" xfId="0" applyNumberFormat="1" applyFont="1" applyFill="1" applyBorder="1" applyAlignment="1">
      <alignment/>
    </xf>
    <xf numFmtId="0" fontId="5" fillId="35" borderId="20" xfId="0" applyFont="1" applyFill="1" applyBorder="1" applyAlignment="1">
      <alignment horizontal="left" wrapText="1"/>
    </xf>
    <xf numFmtId="0" fontId="5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43" fontId="0" fillId="0" borderId="0" xfId="61" applyFont="1" applyAlignment="1">
      <alignment/>
    </xf>
    <xf numFmtId="0" fontId="4" fillId="34" borderId="22" xfId="0" applyFont="1" applyFill="1" applyBorder="1" applyAlignment="1">
      <alignment wrapText="1"/>
    </xf>
    <xf numFmtId="3" fontId="0" fillId="0" borderId="24" xfId="0" applyNumberFormat="1" applyBorder="1" applyAlignment="1">
      <alignment/>
    </xf>
    <xf numFmtId="3" fontId="9" fillId="33" borderId="15" xfId="0" applyNumberFormat="1" applyFont="1" applyFill="1" applyBorder="1" applyAlignment="1" applyProtection="1">
      <alignment/>
      <protection/>
    </xf>
    <xf numFmtId="3" fontId="9" fillId="33" borderId="23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9" fillId="33" borderId="15" xfId="0" applyFont="1" applyFill="1" applyBorder="1" applyAlignment="1" applyProtection="1">
      <alignment horizontal="left"/>
      <protection/>
    </xf>
    <xf numFmtId="0" fontId="9" fillId="33" borderId="15" xfId="0" applyFont="1" applyFill="1" applyBorder="1" applyAlignment="1" applyProtection="1">
      <alignment wrapText="1"/>
      <protection/>
    </xf>
    <xf numFmtId="0" fontId="10" fillId="33" borderId="15" xfId="0" applyFont="1" applyFill="1" applyBorder="1" applyAlignment="1" applyProtection="1">
      <alignment wrapText="1"/>
      <protection/>
    </xf>
    <xf numFmtId="0" fontId="9" fillId="33" borderId="15" xfId="0" applyFont="1" applyFill="1" applyBorder="1" applyAlignment="1">
      <alignment horizontal="left"/>
    </xf>
    <xf numFmtId="0" fontId="9" fillId="33" borderId="15" xfId="0" applyFont="1" applyFill="1" applyBorder="1" applyAlignment="1">
      <alignment/>
    </xf>
    <xf numFmtId="0" fontId="10" fillId="33" borderId="2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9" fillId="33" borderId="27" xfId="0" applyFont="1" applyFill="1" applyBorder="1" applyAlignment="1" applyProtection="1">
      <alignment horizontal="left"/>
      <protection/>
    </xf>
    <xf numFmtId="0" fontId="10" fillId="33" borderId="16" xfId="0" applyFont="1" applyFill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3" fillId="37" borderId="27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>
      <alignment wrapText="1"/>
      <protection/>
    </xf>
    <xf numFmtId="3" fontId="9" fillId="33" borderId="28" xfId="0" applyNumberFormat="1" applyFont="1" applyFill="1" applyBorder="1" applyAlignment="1" applyProtection="1">
      <alignment/>
      <protection/>
    </xf>
    <xf numFmtId="3" fontId="3" fillId="37" borderId="29" xfId="0" applyNumberFormat="1" applyFont="1" applyFill="1" applyBorder="1" applyAlignment="1" applyProtection="1">
      <alignment/>
      <protection/>
    </xf>
    <xf numFmtId="3" fontId="0" fillId="0" borderId="29" xfId="0" applyNumberFormat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/>
    </xf>
    <xf numFmtId="3" fontId="3" fillId="37" borderId="28" xfId="0" applyNumberFormat="1" applyFont="1" applyFill="1" applyBorder="1" applyAlignment="1" applyProtection="1">
      <alignment/>
      <protection/>
    </xf>
    <xf numFmtId="3" fontId="0" fillId="0" borderId="30" xfId="0" applyNumberFormat="1" applyBorder="1" applyAlignment="1" applyProtection="1">
      <alignment/>
      <protection/>
    </xf>
    <xf numFmtId="0" fontId="4" fillId="0" borderId="0" xfId="0" applyFont="1" applyAlignment="1">
      <alignment/>
    </xf>
    <xf numFmtId="9" fontId="4" fillId="34" borderId="15" xfId="51" applyFont="1" applyFill="1" applyBorder="1" applyAlignment="1">
      <alignment wrapText="1"/>
    </xf>
    <xf numFmtId="3" fontId="3" fillId="35" borderId="31" xfId="0" applyNumberFormat="1" applyFont="1" applyFill="1" applyBorder="1" applyAlignment="1">
      <alignment/>
    </xf>
    <xf numFmtId="0" fontId="4" fillId="38" borderId="15" xfId="0" applyFont="1" applyFill="1" applyBorder="1" applyAlignment="1" applyProtection="1">
      <alignment wrapText="1"/>
      <protection/>
    </xf>
    <xf numFmtId="0" fontId="4" fillId="37" borderId="15" xfId="0" applyFont="1" applyFill="1" applyBorder="1" applyAlignment="1" applyProtection="1">
      <alignment wrapText="1"/>
      <protection/>
    </xf>
    <xf numFmtId="0" fontId="5" fillId="38" borderId="15" xfId="0" applyFont="1" applyFill="1" applyBorder="1" applyAlignment="1" applyProtection="1">
      <alignment horizontal="left"/>
      <protection/>
    </xf>
    <xf numFmtId="0" fontId="5" fillId="37" borderId="15" xfId="0" applyFont="1" applyFill="1" applyBorder="1" applyAlignment="1" applyProtection="1">
      <alignment wrapText="1"/>
      <protection/>
    </xf>
    <xf numFmtId="0" fontId="3" fillId="37" borderId="15" xfId="0" applyFont="1" applyFill="1" applyBorder="1" applyAlignment="1" applyProtection="1">
      <alignment horizontal="left"/>
      <protection/>
    </xf>
    <xf numFmtId="0" fontId="5" fillId="35" borderId="15" xfId="0" applyFont="1" applyFill="1" applyBorder="1" applyAlignment="1" applyProtection="1">
      <alignment horizontal="left"/>
      <protection/>
    </xf>
    <xf numFmtId="0" fontId="5" fillId="37" borderId="15" xfId="0" applyFont="1" applyFill="1" applyBorder="1" applyAlignment="1">
      <alignment wrapText="1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30" xfId="0" applyNumberFormat="1" applyFont="1" applyFill="1" applyBorder="1" applyAlignment="1" applyProtection="1">
      <alignment/>
      <protection locked="0"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 wrapText="1"/>
      <protection/>
    </xf>
    <xf numFmtId="0" fontId="0" fillId="0" borderId="35" xfId="0" applyBorder="1" applyAlignment="1" applyProtection="1">
      <alignment horizontal="center"/>
      <protection/>
    </xf>
    <xf numFmtId="0" fontId="4" fillId="0" borderId="36" xfId="0" applyFont="1" applyBorder="1" applyAlignment="1">
      <alignment/>
    </xf>
    <xf numFmtId="0" fontId="4" fillId="0" borderId="10" xfId="0" applyFont="1" applyBorder="1" applyAlignment="1">
      <alignment/>
    </xf>
    <xf numFmtId="3" fontId="0" fillId="36" borderId="29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3" fontId="0" fillId="36" borderId="28" xfId="0" applyNumberFormat="1" applyFont="1" applyFill="1" applyBorder="1" applyAlignment="1">
      <alignment/>
    </xf>
    <xf numFmtId="0" fontId="4" fillId="0" borderId="34" xfId="0" applyFont="1" applyBorder="1" applyAlignment="1">
      <alignment/>
    </xf>
    <xf numFmtId="49" fontId="0" fillId="0" borderId="35" xfId="0" applyNumberFormat="1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3" fontId="0" fillId="0" borderId="38" xfId="0" applyNumberFormat="1" applyBorder="1" applyAlignment="1" applyProtection="1">
      <alignment/>
      <protection locked="0"/>
    </xf>
    <xf numFmtId="0" fontId="0" fillId="0" borderId="38" xfId="0" applyBorder="1" applyAlignment="1">
      <alignment/>
    </xf>
    <xf numFmtId="3" fontId="0" fillId="36" borderId="39" xfId="0" applyNumberFormat="1" applyFont="1" applyFill="1" applyBorder="1" applyAlignment="1">
      <alignment/>
    </xf>
    <xf numFmtId="0" fontId="4" fillId="39" borderId="34" xfId="0" applyFont="1" applyFill="1" applyBorder="1" applyAlignment="1">
      <alignment/>
    </xf>
    <xf numFmtId="3" fontId="0" fillId="39" borderId="35" xfId="0" applyNumberFormat="1" applyFill="1" applyBorder="1" applyAlignment="1" applyProtection="1">
      <alignment/>
      <protection/>
    </xf>
    <xf numFmtId="3" fontId="3" fillId="39" borderId="35" xfId="0" applyNumberFormat="1" applyFont="1" applyFill="1" applyBorder="1" applyAlignment="1">
      <alignment/>
    </xf>
    <xf numFmtId="0" fontId="4" fillId="40" borderId="34" xfId="0" applyFont="1" applyFill="1" applyBorder="1" applyAlignment="1">
      <alignment/>
    </xf>
    <xf numFmtId="3" fontId="0" fillId="40" borderId="35" xfId="0" applyNumberFormat="1" applyFill="1" applyBorder="1" applyAlignment="1" applyProtection="1">
      <alignment/>
      <protection locked="0"/>
    </xf>
    <xf numFmtId="0" fontId="0" fillId="40" borderId="35" xfId="0" applyFill="1" applyBorder="1" applyAlignment="1">
      <alignment/>
    </xf>
    <xf numFmtId="3" fontId="3" fillId="40" borderId="40" xfId="0" applyNumberFormat="1" applyFont="1" applyFill="1" applyBorder="1" applyAlignment="1">
      <alignment/>
    </xf>
    <xf numFmtId="3" fontId="0" fillId="0" borderId="17" xfId="0" applyNumberFormat="1" applyBorder="1" applyAlignment="1" applyProtection="1">
      <alignment/>
      <protection locked="0"/>
    </xf>
    <xf numFmtId="3" fontId="0" fillId="36" borderId="41" xfId="0" applyNumberFormat="1" applyFont="1" applyFill="1" applyBorder="1" applyAlignment="1">
      <alignment/>
    </xf>
    <xf numFmtId="0" fontId="4" fillId="39" borderId="34" xfId="0" applyFont="1" applyFill="1" applyBorder="1" applyAlignment="1">
      <alignment wrapText="1"/>
    </xf>
    <xf numFmtId="0" fontId="9" fillId="33" borderId="34" xfId="0" applyFont="1" applyFill="1" applyBorder="1" applyAlignment="1" applyProtection="1">
      <alignment horizontal="left"/>
      <protection/>
    </xf>
    <xf numFmtId="0" fontId="10" fillId="33" borderId="35" xfId="0" applyFont="1" applyFill="1" applyBorder="1" applyAlignment="1" applyProtection="1">
      <alignment wrapText="1"/>
      <protection/>
    </xf>
    <xf numFmtId="3" fontId="9" fillId="33" borderId="40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29" xfId="0" applyNumberFormat="1" applyFont="1" applyFill="1" applyBorder="1" applyAlignment="1" applyProtection="1">
      <alignment/>
      <protection/>
    </xf>
    <xf numFmtId="0" fontId="0" fillId="36" borderId="15" xfId="0" applyFont="1" applyFill="1" applyBorder="1" applyAlignment="1" applyProtection="1">
      <alignment horizontal="left"/>
      <protection/>
    </xf>
    <xf numFmtId="0" fontId="4" fillId="36" borderId="15" xfId="0" applyFont="1" applyFill="1" applyBorder="1" applyAlignment="1" applyProtection="1">
      <alignment wrapText="1"/>
      <protection/>
    </xf>
    <xf numFmtId="0" fontId="4" fillId="37" borderId="15" xfId="0" applyFont="1" applyFill="1" applyBorder="1" applyAlignment="1">
      <alignment wrapText="1"/>
    </xf>
    <xf numFmtId="0" fontId="3" fillId="35" borderId="15" xfId="0" applyFont="1" applyFill="1" applyBorder="1" applyAlignment="1">
      <alignment horizontal="left"/>
    </xf>
    <xf numFmtId="0" fontId="5" fillId="35" borderId="15" xfId="0" applyFont="1" applyFill="1" applyBorder="1" applyAlignment="1">
      <alignment wrapText="1"/>
    </xf>
    <xf numFmtId="0" fontId="3" fillId="37" borderId="15" xfId="0" applyFont="1" applyFill="1" applyBorder="1" applyAlignment="1">
      <alignment horizontal="left"/>
    </xf>
    <xf numFmtId="3" fontId="3" fillId="35" borderId="15" xfId="0" applyNumberFormat="1" applyFont="1" applyFill="1" applyBorder="1" applyAlignment="1">
      <alignment/>
    </xf>
    <xf numFmtId="3" fontId="3" fillId="35" borderId="15" xfId="0" applyNumberFormat="1" applyFont="1" applyFill="1" applyBorder="1" applyAlignment="1" applyProtection="1">
      <alignment/>
      <protection/>
    </xf>
    <xf numFmtId="3" fontId="3" fillId="38" borderId="15" xfId="0" applyNumberFormat="1" applyFont="1" applyFill="1" applyBorder="1" applyAlignment="1" applyProtection="1">
      <alignment/>
      <protection/>
    </xf>
    <xf numFmtId="3" fontId="3" fillId="37" borderId="15" xfId="0" applyNumberFormat="1" applyFont="1" applyFill="1" applyBorder="1" applyAlignment="1">
      <alignment/>
    </xf>
    <xf numFmtId="0" fontId="0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wrapText="1"/>
      <protection/>
    </xf>
    <xf numFmtId="3" fontId="0" fillId="36" borderId="15" xfId="0" applyNumberFormat="1" applyFill="1" applyBorder="1" applyAlignment="1">
      <alignment/>
    </xf>
    <xf numFmtId="0" fontId="0" fillId="36" borderId="15" xfId="0" applyFont="1" applyFill="1" applyBorder="1" applyAlignment="1">
      <alignment horizontal="left"/>
    </xf>
    <xf numFmtId="0" fontId="4" fillId="36" borderId="15" xfId="0" applyFont="1" applyFill="1" applyBorder="1" applyAlignment="1">
      <alignment wrapText="1"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wrapText="1"/>
      <protection/>
    </xf>
    <xf numFmtId="3" fontId="0" fillId="0" borderId="24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wrapText="1"/>
      <protection/>
    </xf>
    <xf numFmtId="0" fontId="0" fillId="0" borderId="42" xfId="0" applyBorder="1" applyAlignment="1">
      <alignment horizontal="left"/>
    </xf>
    <xf numFmtId="0" fontId="4" fillId="0" borderId="42" xfId="0" applyFont="1" applyBorder="1" applyAlignment="1">
      <alignment wrapText="1"/>
    </xf>
    <xf numFmtId="0" fontId="5" fillId="34" borderId="15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7" borderId="15" xfId="0" applyFont="1" applyFill="1" applyBorder="1" applyAlignment="1" applyProtection="1">
      <alignment horizontal="left"/>
      <protection/>
    </xf>
    <xf numFmtId="0" fontId="5" fillId="35" borderId="21" xfId="0" applyFont="1" applyFill="1" applyBorder="1" applyAlignment="1" applyProtection="1">
      <alignment wrapText="1"/>
      <protection/>
    </xf>
    <xf numFmtId="0" fontId="5" fillId="35" borderId="22" xfId="0" applyFont="1" applyFill="1" applyBorder="1" applyAlignment="1" applyProtection="1">
      <alignment horizontal="left"/>
      <protection/>
    </xf>
    <xf numFmtId="2" fontId="5" fillId="37" borderId="15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37" borderId="15" xfId="0" applyFont="1" applyFill="1" applyBorder="1" applyAlignment="1" applyProtection="1">
      <alignment horizontal="left"/>
      <protection/>
    </xf>
    <xf numFmtId="1" fontId="3" fillId="37" borderId="15" xfId="0" applyNumberFormat="1" applyFont="1" applyFill="1" applyBorder="1" applyAlignment="1">
      <alignment horizontal="left"/>
    </xf>
    <xf numFmtId="0" fontId="0" fillId="0" borderId="36" xfId="0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10" fillId="33" borderId="11" xfId="0" applyFont="1" applyFill="1" applyBorder="1" applyAlignment="1" applyProtection="1">
      <alignment wrapText="1"/>
      <protection/>
    </xf>
    <xf numFmtId="3" fontId="9" fillId="33" borderId="29" xfId="0" applyNumberFormat="1" applyFont="1" applyFill="1" applyBorder="1" applyAlignment="1" applyProtection="1">
      <alignment/>
      <protection/>
    </xf>
    <xf numFmtId="3" fontId="3" fillId="37" borderId="29" xfId="0" applyNumberFormat="1" applyFont="1" applyFill="1" applyBorder="1" applyAlignment="1" applyProtection="1">
      <alignment/>
      <protection/>
    </xf>
    <xf numFmtId="3" fontId="3" fillId="34" borderId="15" xfId="0" applyNumberFormat="1" applyFon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/>
      <protection/>
    </xf>
    <xf numFmtId="3" fontId="3" fillId="34" borderId="15" xfId="0" applyNumberFormat="1" applyFont="1" applyFill="1" applyBorder="1" applyAlignment="1">
      <alignment/>
    </xf>
    <xf numFmtId="3" fontId="3" fillId="37" borderId="20" xfId="0" applyNumberFormat="1" applyFont="1" applyFill="1" applyBorder="1" applyAlignment="1">
      <alignment/>
    </xf>
    <xf numFmtId="0" fontId="5" fillId="33" borderId="15" xfId="0" applyFont="1" applyFill="1" applyBorder="1" applyAlignment="1" applyProtection="1">
      <alignment wrapText="1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 applyProtection="1">
      <alignment wrapText="1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4" fillId="35" borderId="15" xfId="0" applyFont="1" applyFill="1" applyBorder="1" applyAlignment="1" applyProtection="1">
      <alignment wrapText="1"/>
      <protection/>
    </xf>
    <xf numFmtId="3" fontId="3" fillId="33" borderId="15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 horizontal="left"/>
      <protection/>
    </xf>
    <xf numFmtId="0" fontId="5" fillId="37" borderId="11" xfId="0" applyFont="1" applyFill="1" applyBorder="1" applyAlignment="1" applyProtection="1">
      <alignment wrapText="1"/>
      <protection/>
    </xf>
    <xf numFmtId="0" fontId="4" fillId="0" borderId="43" xfId="0" applyFont="1" applyBorder="1" applyAlignment="1" applyProtection="1">
      <alignment horizontal="center"/>
      <protection/>
    </xf>
    <xf numFmtId="3" fontId="9" fillId="33" borderId="43" xfId="0" applyNumberFormat="1" applyFont="1" applyFill="1" applyBorder="1" applyAlignment="1" applyProtection="1">
      <alignment/>
      <protection/>
    </xf>
    <xf numFmtId="3" fontId="3" fillId="39" borderId="43" xfId="0" applyNumberFormat="1" applyFont="1" applyFill="1" applyBorder="1" applyAlignment="1" applyProtection="1">
      <alignment/>
      <protection/>
    </xf>
    <xf numFmtId="3" fontId="3" fillId="34" borderId="43" xfId="0" applyNumberFormat="1" applyFont="1" applyFill="1" applyBorder="1" applyAlignment="1" applyProtection="1">
      <alignment/>
      <protection/>
    </xf>
    <xf numFmtId="3" fontId="3" fillId="35" borderId="43" xfId="0" applyNumberFormat="1" applyFont="1" applyFill="1" applyBorder="1" applyAlignment="1" applyProtection="1">
      <alignment/>
      <protection/>
    </xf>
    <xf numFmtId="3" fontId="3" fillId="37" borderId="43" xfId="0" applyNumberFormat="1" applyFont="1" applyFill="1" applyBorder="1" applyAlignment="1" applyProtection="1">
      <alignment/>
      <protection/>
    </xf>
    <xf numFmtId="3" fontId="3" fillId="37" borderId="43" xfId="0" applyNumberFormat="1" applyFont="1" applyFill="1" applyBorder="1" applyAlignment="1" applyProtection="1">
      <alignment/>
      <protection/>
    </xf>
    <xf numFmtId="3" fontId="0" fillId="36" borderId="43" xfId="0" applyNumberFormat="1" applyFont="1" applyFill="1" applyBorder="1" applyAlignment="1" applyProtection="1">
      <alignment/>
      <protection/>
    </xf>
    <xf numFmtId="3" fontId="0" fillId="0" borderId="43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/>
    </xf>
    <xf numFmtId="0" fontId="4" fillId="0" borderId="45" xfId="0" applyFont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left"/>
      <protection/>
    </xf>
    <xf numFmtId="0" fontId="4" fillId="36" borderId="11" xfId="0" applyFont="1" applyFill="1" applyBorder="1" applyAlignment="1" applyProtection="1">
      <alignment wrapText="1"/>
      <protection/>
    </xf>
    <xf numFmtId="3" fontId="0" fillId="36" borderId="29" xfId="0" applyNumberFormat="1" applyFont="1" applyFill="1" applyBorder="1" applyAlignment="1" applyProtection="1">
      <alignment/>
      <protection/>
    </xf>
    <xf numFmtId="0" fontId="9" fillId="33" borderId="45" xfId="0" applyFont="1" applyFill="1" applyBorder="1" applyAlignment="1" applyProtection="1">
      <alignment horizontal="left" wrapText="1"/>
      <protection/>
    </xf>
    <xf numFmtId="0" fontId="5" fillId="39" borderId="45" xfId="0" applyFont="1" applyFill="1" applyBorder="1" applyAlignment="1" applyProtection="1">
      <alignment horizontal="left" wrapText="1"/>
      <protection/>
    </xf>
    <xf numFmtId="0" fontId="5" fillId="34" borderId="45" xfId="0" applyFont="1" applyFill="1" applyBorder="1" applyAlignment="1" applyProtection="1">
      <alignment horizontal="left" wrapText="1"/>
      <protection/>
    </xf>
    <xf numFmtId="0" fontId="5" fillId="35" borderId="45" xfId="0" applyFont="1" applyFill="1" applyBorder="1" applyAlignment="1" applyProtection="1">
      <alignment horizontal="left" wrapText="1"/>
      <protection/>
    </xf>
    <xf numFmtId="0" fontId="3" fillId="37" borderId="45" xfId="0" applyFont="1" applyFill="1" applyBorder="1" applyAlignment="1" applyProtection="1">
      <alignment horizontal="left" wrapText="1"/>
      <protection/>
    </xf>
    <xf numFmtId="0" fontId="0" fillId="0" borderId="45" xfId="0" applyFont="1" applyBorder="1" applyAlignment="1" applyProtection="1">
      <alignment horizontal="left" wrapText="1"/>
      <protection/>
    </xf>
    <xf numFmtId="0" fontId="0" fillId="0" borderId="46" xfId="0" applyFont="1" applyBorder="1" applyAlignment="1" applyProtection="1">
      <alignment horizontal="left" wrapText="1"/>
      <protection/>
    </xf>
    <xf numFmtId="0" fontId="4" fillId="0" borderId="47" xfId="0" applyFont="1" applyBorder="1" applyAlignment="1" applyProtection="1">
      <alignment horizontal="center" wrapText="1"/>
      <protection/>
    </xf>
    <xf numFmtId="0" fontId="9" fillId="33" borderId="47" xfId="0" applyFont="1" applyFill="1" applyBorder="1" applyAlignment="1" applyProtection="1">
      <alignment wrapText="1"/>
      <protection/>
    </xf>
    <xf numFmtId="0" fontId="5" fillId="39" borderId="47" xfId="0" applyFont="1" applyFill="1" applyBorder="1" applyAlignment="1" applyProtection="1">
      <alignment wrapText="1"/>
      <protection/>
    </xf>
    <xf numFmtId="0" fontId="5" fillId="34" borderId="47" xfId="0" applyFont="1" applyFill="1" applyBorder="1" applyAlignment="1" applyProtection="1">
      <alignment wrapText="1"/>
      <protection/>
    </xf>
    <xf numFmtId="0" fontId="5" fillId="35" borderId="47" xfId="0" applyFont="1" applyFill="1" applyBorder="1" applyAlignment="1" applyProtection="1">
      <alignment wrapText="1"/>
      <protection/>
    </xf>
    <xf numFmtId="0" fontId="5" fillId="37" borderId="47" xfId="0" applyFont="1" applyFill="1" applyBorder="1" applyAlignment="1" applyProtection="1">
      <alignment wrapText="1"/>
      <protection/>
    </xf>
    <xf numFmtId="0" fontId="4" fillId="0" borderId="47" xfId="0" applyFont="1" applyBorder="1" applyAlignment="1" applyProtection="1">
      <alignment wrapText="1"/>
      <protection/>
    </xf>
    <xf numFmtId="0" fontId="4" fillId="0" borderId="48" xfId="0" applyFont="1" applyBorder="1" applyAlignment="1" applyProtection="1">
      <alignment wrapText="1"/>
      <protection/>
    </xf>
    <xf numFmtId="3" fontId="0" fillId="0" borderId="48" xfId="0" applyNumberFormat="1" applyFont="1" applyFill="1" applyBorder="1" applyAlignment="1" applyProtection="1">
      <alignment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/>
      <protection/>
    </xf>
    <xf numFmtId="0" fontId="3" fillId="37" borderId="37" xfId="0" applyFont="1" applyFill="1" applyBorder="1" applyAlignment="1" applyProtection="1">
      <alignment horizontal="left"/>
      <protection/>
    </xf>
    <xf numFmtId="0" fontId="5" fillId="37" borderId="38" xfId="0" applyFont="1" applyFill="1" applyBorder="1" applyAlignment="1" applyProtection="1">
      <alignment wrapText="1"/>
      <protection/>
    </xf>
    <xf numFmtId="3" fontId="0" fillId="36" borderId="40" xfId="0" applyNumberFormat="1" applyFill="1" applyBorder="1" applyAlignment="1" applyProtection="1">
      <alignment/>
      <protection/>
    </xf>
    <xf numFmtId="0" fontId="0" fillId="36" borderId="34" xfId="0" applyFont="1" applyFill="1" applyBorder="1" applyAlignment="1" applyProtection="1">
      <alignment horizontal="left"/>
      <protection/>
    </xf>
    <xf numFmtId="0" fontId="4" fillId="36" borderId="35" xfId="0" applyFont="1" applyFill="1" applyBorder="1" applyAlignment="1" applyProtection="1">
      <alignment wrapText="1"/>
      <protection/>
    </xf>
    <xf numFmtId="3" fontId="3" fillId="37" borderId="39" xfId="0" applyNumberFormat="1" applyFont="1" applyFill="1" applyBorder="1" applyAlignment="1" applyProtection="1">
      <alignment/>
      <protection/>
    </xf>
    <xf numFmtId="0" fontId="3" fillId="0" borderId="40" xfId="0" applyFont="1" applyBorder="1" applyAlignment="1">
      <alignment horizontal="center" vertical="center" wrapText="1"/>
    </xf>
    <xf numFmtId="3" fontId="3" fillId="39" borderId="40" xfId="0" applyNumberFormat="1" applyFont="1" applyFill="1" applyBorder="1" applyAlignment="1">
      <alignment/>
    </xf>
    <xf numFmtId="3" fontId="3" fillId="39" borderId="50" xfId="0" applyNumberFormat="1" applyFont="1" applyFill="1" applyBorder="1" applyAlignment="1">
      <alignment/>
    </xf>
    <xf numFmtId="3" fontId="3" fillId="39" borderId="51" xfId="0" applyNumberFormat="1" applyFont="1" applyFill="1" applyBorder="1" applyAlignment="1">
      <alignment/>
    </xf>
    <xf numFmtId="0" fontId="0" fillId="0" borderId="40" xfId="0" applyBorder="1" applyAlignment="1" applyProtection="1">
      <alignment horizontal="center"/>
      <protection/>
    </xf>
    <xf numFmtId="0" fontId="3" fillId="0" borderId="5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0" fillId="0" borderId="30" xfId="0" applyNumberFormat="1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47" xfId="0" applyFont="1" applyBorder="1" applyAlignment="1" applyProtection="1">
      <alignment horizontal="center"/>
      <protection/>
    </xf>
    <xf numFmtId="3" fontId="9" fillId="33" borderId="47" xfId="0" applyNumberFormat="1" applyFont="1" applyFill="1" applyBorder="1" applyAlignment="1" applyProtection="1">
      <alignment/>
      <protection/>
    </xf>
    <xf numFmtId="3" fontId="3" fillId="39" borderId="47" xfId="0" applyNumberFormat="1" applyFont="1" applyFill="1" applyBorder="1" applyAlignment="1" applyProtection="1">
      <alignment/>
      <protection/>
    </xf>
    <xf numFmtId="3" fontId="3" fillId="34" borderId="47" xfId="0" applyNumberFormat="1" applyFont="1" applyFill="1" applyBorder="1" applyAlignment="1" applyProtection="1">
      <alignment/>
      <protection/>
    </xf>
    <xf numFmtId="3" fontId="3" fillId="35" borderId="47" xfId="0" applyNumberFormat="1" applyFont="1" applyFill="1" applyBorder="1" applyAlignment="1" applyProtection="1">
      <alignment/>
      <protection/>
    </xf>
    <xf numFmtId="3" fontId="3" fillId="37" borderId="47" xfId="0" applyNumberFormat="1" applyFont="1" applyFill="1" applyBorder="1" applyAlignment="1" applyProtection="1">
      <alignment/>
      <protection/>
    </xf>
    <xf numFmtId="3" fontId="3" fillId="37" borderId="47" xfId="0" applyNumberFormat="1" applyFont="1" applyFill="1" applyBorder="1" applyAlignment="1" applyProtection="1">
      <alignment/>
      <protection/>
    </xf>
    <xf numFmtId="3" fontId="0" fillId="36" borderId="47" xfId="0" applyNumberFormat="1" applyFont="1" applyFill="1" applyBorder="1" applyAlignment="1" applyProtection="1">
      <alignment/>
      <protection/>
    </xf>
    <xf numFmtId="3" fontId="0" fillId="0" borderId="47" xfId="0" applyNumberFormat="1" applyFont="1" applyFill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 applyProtection="1">
      <alignment horizontal="center"/>
      <protection/>
    </xf>
    <xf numFmtId="3" fontId="9" fillId="33" borderId="53" xfId="0" applyNumberFormat="1" applyFont="1" applyFill="1" applyBorder="1" applyAlignment="1" applyProtection="1">
      <alignment/>
      <protection/>
    </xf>
    <xf numFmtId="3" fontId="3" fillId="39" borderId="53" xfId="0" applyNumberFormat="1" applyFont="1" applyFill="1" applyBorder="1" applyAlignment="1" applyProtection="1">
      <alignment/>
      <protection/>
    </xf>
    <xf numFmtId="3" fontId="3" fillId="34" borderId="53" xfId="0" applyNumberFormat="1" applyFont="1" applyFill="1" applyBorder="1" applyAlignment="1" applyProtection="1">
      <alignment/>
      <protection/>
    </xf>
    <xf numFmtId="3" fontId="3" fillId="35" borderId="53" xfId="0" applyNumberFormat="1" applyFont="1" applyFill="1" applyBorder="1" applyAlignment="1" applyProtection="1">
      <alignment/>
      <protection/>
    </xf>
    <xf numFmtId="3" fontId="3" fillId="37" borderId="53" xfId="0" applyNumberFormat="1" applyFont="1" applyFill="1" applyBorder="1" applyAlignment="1" applyProtection="1">
      <alignment/>
      <protection/>
    </xf>
    <xf numFmtId="3" fontId="3" fillId="37" borderId="53" xfId="0" applyNumberFormat="1" applyFont="1" applyFill="1" applyBorder="1" applyAlignment="1" applyProtection="1">
      <alignment/>
      <protection/>
    </xf>
    <xf numFmtId="3" fontId="0" fillId="36" borderId="53" xfId="0" applyNumberFormat="1" applyFont="1" applyFill="1" applyBorder="1" applyAlignment="1" applyProtection="1">
      <alignment/>
      <protection/>
    </xf>
    <xf numFmtId="3" fontId="0" fillId="0" borderId="53" xfId="0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4" borderId="22" xfId="0" applyFont="1" applyFill="1" applyBorder="1" applyAlignment="1" applyProtection="1">
      <alignment horizontal="left" wrapText="1"/>
      <protection/>
    </xf>
    <xf numFmtId="0" fontId="0" fillId="0" borderId="21" xfId="0" applyBorder="1" applyAlignment="1">
      <alignment wrapText="1"/>
    </xf>
    <xf numFmtId="0" fontId="5" fillId="35" borderId="24" xfId="0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 wrapText="1"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5" fillId="35" borderId="20" xfId="0" applyFont="1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5" fillId="35" borderId="22" xfId="0" applyFont="1" applyFill="1" applyBorder="1" applyAlignment="1">
      <alignment/>
    </xf>
    <xf numFmtId="0" fontId="0" fillId="0" borderId="21" xfId="0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22" xfId="0" applyFont="1" applyFill="1" applyBorder="1" applyAlignment="1">
      <alignment horizontal="left" wrapText="1"/>
    </xf>
    <xf numFmtId="0" fontId="5" fillId="35" borderId="31" xfId="0" applyFont="1" applyFill="1" applyBorder="1" applyAlignment="1">
      <alignment horizontal="left" wrapText="1"/>
    </xf>
    <xf numFmtId="0" fontId="0" fillId="35" borderId="31" xfId="0" applyFill="1" applyBorder="1" applyAlignment="1">
      <alignment wrapText="1"/>
    </xf>
    <xf numFmtId="0" fontId="5" fillId="41" borderId="22" xfId="0" applyFont="1" applyFill="1" applyBorder="1" applyAlignment="1">
      <alignment horizontal="left"/>
    </xf>
    <xf numFmtId="0" fontId="0" fillId="41" borderId="21" xfId="0" applyFill="1" applyBorder="1" applyAlignment="1">
      <alignment/>
    </xf>
    <xf numFmtId="0" fontId="0" fillId="0" borderId="0" xfId="0" applyAlignment="1" applyProtection="1">
      <alignment horizont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A9" sqref="A9:O9"/>
    </sheetView>
  </sheetViews>
  <sheetFormatPr defaultColWidth="9.140625" defaultRowHeight="12.75"/>
  <cols>
    <col min="1" max="1" width="7.7109375" style="1" customWidth="1"/>
    <col min="2" max="2" width="42.57421875" style="21" customWidth="1"/>
    <col min="3" max="3" width="11.140625" style="5" hidden="1" customWidth="1"/>
    <col min="4" max="10" width="9.140625" style="0" hidden="1" customWidth="1"/>
    <col min="11" max="11" width="8.28125" style="0" hidden="1" customWidth="1"/>
    <col min="12" max="12" width="9.140625" style="0" hidden="1" customWidth="1"/>
    <col min="13" max="13" width="10.421875" style="0" customWidth="1"/>
    <col min="14" max="14" width="10.140625" style="0" customWidth="1"/>
    <col min="15" max="15" width="10.28125" style="0" customWidth="1"/>
  </cols>
  <sheetData>
    <row r="1" spans="1:15" ht="12.75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5" ht="12.75">
      <c r="A2" s="338" t="s">
        <v>307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5" ht="12.75">
      <c r="A3" s="338" t="s">
        <v>306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5" ht="12.75">
      <c r="A4" s="338" t="s">
        <v>305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</row>
    <row r="5" spans="1:15" ht="12.75">
      <c r="A5" s="338" t="s">
        <v>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</row>
    <row r="8" spans="2:15" ht="12.75">
      <c r="B8" s="20"/>
      <c r="C8" s="9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customHeight="1">
      <c r="A9" s="339" t="s">
        <v>312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</row>
    <row r="10" spans="1:15" ht="15.75" customHeight="1">
      <c r="A10" s="339" t="s">
        <v>308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</row>
    <row r="11" spans="1:15" ht="15.75" customHeight="1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3" ht="15" customHeight="1">
      <c r="A12" s="335"/>
      <c r="B12" s="336"/>
      <c r="C12" s="53"/>
    </row>
    <row r="13" spans="1:3" ht="15" customHeight="1">
      <c r="A13" s="335"/>
      <c r="B13" s="336"/>
      <c r="C13" s="53"/>
    </row>
    <row r="14" spans="1:2" ht="15" customHeight="1">
      <c r="A14" s="2"/>
      <c r="B14" s="18"/>
    </row>
    <row r="17" spans="1:2" ht="12.75">
      <c r="A17" s="3" t="s">
        <v>1</v>
      </c>
      <c r="B17" s="19" t="s">
        <v>160</v>
      </c>
    </row>
    <row r="18" ht="12.75">
      <c r="C18" s="6"/>
    </row>
    <row r="19" spans="2:3" ht="12.75">
      <c r="B19" s="20" t="s">
        <v>0</v>
      </c>
      <c r="C19" s="6"/>
    </row>
    <row r="20" ht="12.75">
      <c r="C20" s="6"/>
    </row>
    <row r="21" spans="2:3" ht="12.75">
      <c r="B21" s="21" t="s">
        <v>241</v>
      </c>
      <c r="C21" s="6"/>
    </row>
    <row r="22" ht="12.75">
      <c r="C22" s="6"/>
    </row>
    <row r="23" spans="1:3" ht="12.75">
      <c r="A23" s="3" t="s">
        <v>2</v>
      </c>
      <c r="B23" s="19" t="s">
        <v>161</v>
      </c>
      <c r="C23" s="6"/>
    </row>
    <row r="24" spans="3:15" ht="12.75">
      <c r="C24" s="6" t="s">
        <v>6</v>
      </c>
      <c r="N24" s="95"/>
      <c r="O24" s="95" t="s">
        <v>174</v>
      </c>
    </row>
    <row r="25" spans="2:15" ht="37.5" customHeight="1">
      <c r="B25" s="182"/>
      <c r="C25" s="183">
        <v>2005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5" t="s">
        <v>237</v>
      </c>
      <c r="N25" s="185" t="s">
        <v>238</v>
      </c>
      <c r="O25" s="300" t="s">
        <v>239</v>
      </c>
    </row>
    <row r="26" spans="2:15" ht="12.75">
      <c r="B26" s="180" t="s">
        <v>162</v>
      </c>
      <c r="C26" s="92">
        <v>5730900</v>
      </c>
      <c r="D26" s="93"/>
      <c r="E26" s="93"/>
      <c r="F26" s="93"/>
      <c r="G26" s="93"/>
      <c r="H26" s="93"/>
      <c r="I26" s="93"/>
      <c r="J26" s="93"/>
      <c r="K26" s="93"/>
      <c r="L26" s="93"/>
      <c r="M26" s="181">
        <v>6020300</v>
      </c>
      <c r="N26" s="181">
        <v>6013000</v>
      </c>
      <c r="O26" s="181">
        <v>6113000</v>
      </c>
    </row>
    <row r="27" spans="2:15" ht="12.75">
      <c r="B27" s="178" t="s">
        <v>163</v>
      </c>
      <c r="C27" s="90">
        <v>20000</v>
      </c>
      <c r="D27" s="89"/>
      <c r="E27" s="89"/>
      <c r="F27" s="89"/>
      <c r="G27" s="89"/>
      <c r="H27" s="89"/>
      <c r="I27" s="89"/>
      <c r="J27" s="89"/>
      <c r="K27" s="89"/>
      <c r="L27" s="89"/>
      <c r="M27" s="179">
        <v>2618000</v>
      </c>
      <c r="N27" s="179">
        <v>995000</v>
      </c>
      <c r="O27" s="179">
        <v>368000</v>
      </c>
    </row>
    <row r="28" spans="2:15" ht="12.75">
      <c r="B28" s="178" t="s">
        <v>164</v>
      </c>
      <c r="C28" s="90">
        <v>4514400</v>
      </c>
      <c r="D28" s="89"/>
      <c r="E28" s="89"/>
      <c r="F28" s="89"/>
      <c r="G28" s="89"/>
      <c r="H28" s="89"/>
      <c r="I28" s="89"/>
      <c r="J28" s="89"/>
      <c r="K28" s="89"/>
      <c r="L28" s="89"/>
      <c r="M28" s="179">
        <v>5748300</v>
      </c>
      <c r="N28" s="179">
        <v>5676000</v>
      </c>
      <c r="O28" s="179">
        <v>5549000</v>
      </c>
    </row>
    <row r="29" spans="2:15" ht="12.75">
      <c r="B29" s="178" t="s">
        <v>276</v>
      </c>
      <c r="C29" s="90"/>
      <c r="D29" s="89"/>
      <c r="E29" s="89"/>
      <c r="F29" s="89"/>
      <c r="G29" s="89"/>
      <c r="H29" s="89"/>
      <c r="I29" s="89"/>
      <c r="J29" s="89"/>
      <c r="K29" s="89"/>
      <c r="L29" s="89"/>
      <c r="M29" s="179">
        <v>100000</v>
      </c>
      <c r="N29" s="179"/>
      <c r="O29" s="179"/>
    </row>
    <row r="30" spans="2:15" ht="12.75">
      <c r="B30" s="178" t="s">
        <v>165</v>
      </c>
      <c r="C30" s="90">
        <v>1739000</v>
      </c>
      <c r="D30" s="89"/>
      <c r="E30" s="89"/>
      <c r="F30" s="89"/>
      <c r="G30" s="89"/>
      <c r="H30" s="89"/>
      <c r="I30" s="89"/>
      <c r="J30" s="89"/>
      <c r="K30" s="89"/>
      <c r="L30" s="89"/>
      <c r="M30" s="179">
        <v>1700000</v>
      </c>
      <c r="N30" s="179">
        <v>2262000</v>
      </c>
      <c r="O30" s="179">
        <v>862000</v>
      </c>
    </row>
    <row r="31" spans="2:15" ht="12.75">
      <c r="B31" s="186" t="s">
        <v>277</v>
      </c>
      <c r="C31" s="187"/>
      <c r="D31" s="188"/>
      <c r="E31" s="188"/>
      <c r="F31" s="188"/>
      <c r="G31" s="188"/>
      <c r="H31" s="188"/>
      <c r="I31" s="188"/>
      <c r="J31" s="188"/>
      <c r="K31" s="188"/>
      <c r="L31" s="188"/>
      <c r="M31" s="189">
        <v>520000</v>
      </c>
      <c r="N31" s="189"/>
      <c r="O31" s="189"/>
    </row>
    <row r="32" spans="2:15" ht="12.75">
      <c r="B32" s="190" t="s">
        <v>166</v>
      </c>
      <c r="C32" s="191" t="e">
        <f>C26+C27-C28-C30-#REF!</f>
        <v>#REF!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92">
        <f>M26+M27-M28-M29-M30-M31</f>
        <v>570000</v>
      </c>
      <c r="N32" s="192">
        <f>N26+N27-N28-N29-N30-N31</f>
        <v>-930000</v>
      </c>
      <c r="O32" s="301">
        <f>O26+O27-O28-O29-O30-O31</f>
        <v>70000</v>
      </c>
    </row>
    <row r="34" spans="1:2" ht="12.75">
      <c r="A34" s="3" t="s">
        <v>5</v>
      </c>
      <c r="B34" s="19" t="s">
        <v>167</v>
      </c>
    </row>
    <row r="36" spans="2:15" ht="12.75">
      <c r="B36" s="193" t="s">
        <v>168</v>
      </c>
      <c r="C36" s="194">
        <v>1200000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6">
        <v>0</v>
      </c>
      <c r="N36" s="196">
        <v>0</v>
      </c>
      <c r="O36" s="196">
        <v>0</v>
      </c>
    </row>
    <row r="38" spans="1:2" ht="12.75">
      <c r="A38" s="3" t="s">
        <v>4</v>
      </c>
      <c r="B38" s="19" t="s">
        <v>169</v>
      </c>
    </row>
    <row r="40" spans="2:15" ht="12.75">
      <c r="B40" s="177" t="s">
        <v>246</v>
      </c>
      <c r="C40" s="197">
        <v>0</v>
      </c>
      <c r="D40" s="94"/>
      <c r="E40" s="94"/>
      <c r="F40" s="94"/>
      <c r="G40" s="94"/>
      <c r="H40" s="94"/>
      <c r="I40" s="94"/>
      <c r="J40" s="94"/>
      <c r="K40" s="94"/>
      <c r="L40" s="94"/>
      <c r="M40" s="198">
        <v>0</v>
      </c>
      <c r="N40" s="198">
        <v>1500000</v>
      </c>
      <c r="O40" s="198">
        <v>500000</v>
      </c>
    </row>
    <row r="41" spans="2:15" ht="12.75">
      <c r="B41" s="186" t="s">
        <v>170</v>
      </c>
      <c r="C41" s="187">
        <v>570000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89">
        <v>570000</v>
      </c>
      <c r="N41" s="189">
        <v>570000</v>
      </c>
      <c r="O41" s="189">
        <v>570000</v>
      </c>
    </row>
    <row r="42" spans="2:15" ht="12.75">
      <c r="B42" s="190" t="s">
        <v>171</v>
      </c>
      <c r="C42" s="191">
        <f>C40-C41</f>
        <v>-570000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92">
        <f>M40-M41</f>
        <v>-570000</v>
      </c>
      <c r="N42" s="192">
        <f>N40-N41</f>
        <v>930000</v>
      </c>
      <c r="O42" s="301">
        <f>O40-O41</f>
        <v>-70000</v>
      </c>
    </row>
    <row r="44" spans="2:15" ht="26.25" customHeight="1">
      <c r="B44" s="199" t="s">
        <v>172</v>
      </c>
      <c r="C44" s="191" t="e">
        <f>C32+C36+C42</f>
        <v>#REF!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92">
        <v>0</v>
      </c>
      <c r="N44" s="302">
        <v>0</v>
      </c>
      <c r="O44" s="303">
        <v>0</v>
      </c>
    </row>
    <row r="48" ht="12.75">
      <c r="B48" s="20" t="s">
        <v>7</v>
      </c>
    </row>
    <row r="50" spans="2:3" ht="12.75">
      <c r="B50" s="53" t="s">
        <v>173</v>
      </c>
      <c r="C50" s="53"/>
    </row>
    <row r="51" spans="2:3" ht="12.75">
      <c r="B51" s="53" t="s">
        <v>240</v>
      </c>
      <c r="C51" s="53"/>
    </row>
  </sheetData>
  <sheetProtection/>
  <mergeCells count="10">
    <mergeCell ref="A12:B12"/>
    <mergeCell ref="A13:B13"/>
    <mergeCell ref="A1:O1"/>
    <mergeCell ref="A2:O2"/>
    <mergeCell ref="A11:O11"/>
    <mergeCell ref="A9:O9"/>
    <mergeCell ref="A3:O3"/>
    <mergeCell ref="A4:O4"/>
    <mergeCell ref="A5:O5"/>
    <mergeCell ref="A10:O1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00390625" style="0" customWidth="1"/>
    <col min="2" max="2" width="41.421875" style="17" customWidth="1"/>
    <col min="3" max="3" width="10.7109375" style="0" customWidth="1"/>
    <col min="4" max="5" width="10.00390625" style="0" customWidth="1"/>
  </cols>
  <sheetData>
    <row r="1" spans="2:5" s="4" customFormat="1" ht="12.75">
      <c r="B1" s="24"/>
      <c r="E1" s="25"/>
    </row>
    <row r="2" spans="1:5" s="4" customFormat="1" ht="12.75">
      <c r="A2" s="25"/>
      <c r="B2" s="28" t="s">
        <v>8</v>
      </c>
      <c r="E2" s="25"/>
    </row>
    <row r="3" spans="1:5" ht="12.75">
      <c r="A3" s="26"/>
      <c r="B3" s="27"/>
      <c r="E3" s="26"/>
    </row>
    <row r="4" spans="1:5" s="8" customFormat="1" ht="45" customHeight="1">
      <c r="A4" s="54" t="s">
        <v>9</v>
      </c>
      <c r="B4" s="148" t="s">
        <v>10</v>
      </c>
      <c r="C4" s="305" t="s">
        <v>237</v>
      </c>
      <c r="D4" s="307" t="s">
        <v>238</v>
      </c>
      <c r="E4" s="306" t="s">
        <v>239</v>
      </c>
    </row>
    <row r="5" spans="1:5" s="145" customFormat="1" ht="11.25">
      <c r="A5" s="149">
        <v>1</v>
      </c>
      <c r="B5" s="150">
        <v>2</v>
      </c>
      <c r="C5" s="149">
        <v>4</v>
      </c>
      <c r="D5" s="149">
        <v>5</v>
      </c>
      <c r="E5" s="149">
        <v>6</v>
      </c>
    </row>
    <row r="6" spans="1:5" ht="17.25" customHeight="1">
      <c r="A6" s="139">
        <v>6</v>
      </c>
      <c r="B6" s="141" t="s">
        <v>8</v>
      </c>
      <c r="C6" s="116">
        <f>C7+C16+C20+C28</f>
        <v>6020300</v>
      </c>
      <c r="D6" s="116">
        <f>D7+D16+D20+D28</f>
        <v>6013000</v>
      </c>
      <c r="E6" s="116">
        <f>E7+E16+E20+E28</f>
        <v>6113000</v>
      </c>
    </row>
    <row r="7" spans="1:5" s="4" customFormat="1" ht="15" customHeight="1">
      <c r="A7" s="151">
        <v>61</v>
      </c>
      <c r="B7" s="152" t="s">
        <v>11</v>
      </c>
      <c r="C7" s="157">
        <f>C8+C10+C13</f>
        <v>2190300</v>
      </c>
      <c r="D7" s="157">
        <f>D8+D10+D13</f>
        <v>2190000</v>
      </c>
      <c r="E7" s="157">
        <f>E8+E10+E13</f>
        <v>2290000</v>
      </c>
    </row>
    <row r="8" spans="1:16" s="4" customFormat="1" ht="15" customHeight="1">
      <c r="A8" s="96">
        <v>611</v>
      </c>
      <c r="B8" s="97" t="s">
        <v>12</v>
      </c>
      <c r="C8" s="154">
        <v>2000000</v>
      </c>
      <c r="D8" s="154">
        <v>2000000</v>
      </c>
      <c r="E8" s="154">
        <v>2100000</v>
      </c>
      <c r="P8" s="23" t="s">
        <v>2</v>
      </c>
    </row>
    <row r="9" spans="1:5" ht="15" customHeight="1">
      <c r="A9" s="29">
        <v>6111</v>
      </c>
      <c r="B9" s="30" t="s">
        <v>13</v>
      </c>
      <c r="C9" s="155">
        <v>2100000</v>
      </c>
      <c r="D9" s="155"/>
      <c r="E9" s="155"/>
    </row>
    <row r="10" spans="1:5" s="4" customFormat="1" ht="15" customHeight="1">
      <c r="A10" s="96">
        <v>613</v>
      </c>
      <c r="B10" s="97" t="s">
        <v>14</v>
      </c>
      <c r="C10" s="154">
        <f>C11+C12</f>
        <v>160000</v>
      </c>
      <c r="D10" s="154">
        <v>160000</v>
      </c>
      <c r="E10" s="154">
        <v>160000</v>
      </c>
    </row>
    <row r="11" spans="1:5" ht="23.25" customHeight="1">
      <c r="A11" s="29">
        <v>6131</v>
      </c>
      <c r="B11" s="30" t="s">
        <v>295</v>
      </c>
      <c r="C11" s="155">
        <v>20000</v>
      </c>
      <c r="D11" s="155"/>
      <c r="E11" s="155"/>
    </row>
    <row r="12" spans="1:5" ht="15" customHeight="1">
      <c r="A12" s="29">
        <v>6134</v>
      </c>
      <c r="B12" s="30" t="s">
        <v>296</v>
      </c>
      <c r="C12" s="155">
        <v>140000</v>
      </c>
      <c r="D12" s="155"/>
      <c r="E12" s="155"/>
    </row>
    <row r="13" spans="1:5" s="4" customFormat="1" ht="15" customHeight="1">
      <c r="A13" s="96">
        <v>614</v>
      </c>
      <c r="B13" s="97" t="s">
        <v>15</v>
      </c>
      <c r="C13" s="154">
        <f>C14+C15</f>
        <v>30300</v>
      </c>
      <c r="D13" s="154">
        <v>30000</v>
      </c>
      <c r="E13" s="154">
        <v>30000</v>
      </c>
    </row>
    <row r="14" spans="1:5" ht="15" customHeight="1">
      <c r="A14" s="29">
        <v>6142</v>
      </c>
      <c r="B14" s="30" t="s">
        <v>297</v>
      </c>
      <c r="C14" s="155">
        <v>20000</v>
      </c>
      <c r="D14" s="155"/>
      <c r="E14" s="155"/>
    </row>
    <row r="15" spans="1:5" ht="15" customHeight="1">
      <c r="A15" s="29">
        <v>6145</v>
      </c>
      <c r="B15" s="30" t="s">
        <v>298</v>
      </c>
      <c r="C15" s="155">
        <v>10300</v>
      </c>
      <c r="D15" s="155"/>
      <c r="E15" s="155"/>
    </row>
    <row r="16" spans="1:5" s="4" customFormat="1" ht="15" customHeight="1">
      <c r="A16" s="96">
        <v>63</v>
      </c>
      <c r="B16" s="97" t="s">
        <v>16</v>
      </c>
      <c r="C16" s="154">
        <f>C17</f>
        <v>600000</v>
      </c>
      <c r="D16" s="154">
        <v>500000</v>
      </c>
      <c r="E16" s="154">
        <v>500000</v>
      </c>
    </row>
    <row r="17" spans="1:5" s="4" customFormat="1" ht="15" customHeight="1">
      <c r="A17" s="96">
        <v>633</v>
      </c>
      <c r="B17" s="97" t="s">
        <v>17</v>
      </c>
      <c r="C17" s="154">
        <f>SUM(C18:C19)</f>
        <v>600000</v>
      </c>
      <c r="D17" s="154"/>
      <c r="E17" s="154"/>
    </row>
    <row r="18" spans="1:5" s="10" customFormat="1" ht="15" customHeight="1">
      <c r="A18" s="31">
        <v>6331</v>
      </c>
      <c r="B18" s="30" t="s">
        <v>18</v>
      </c>
      <c r="C18" s="156">
        <v>100000</v>
      </c>
      <c r="D18" s="156"/>
      <c r="E18" s="156"/>
    </row>
    <row r="19" spans="1:5" s="10" customFormat="1" ht="15" customHeight="1">
      <c r="A19" s="31">
        <v>6342</v>
      </c>
      <c r="B19" s="30" t="s">
        <v>97</v>
      </c>
      <c r="C19" s="156">
        <v>500000</v>
      </c>
      <c r="D19" s="156"/>
      <c r="E19" s="156"/>
    </row>
    <row r="20" spans="1:5" s="4" customFormat="1" ht="15" customHeight="1">
      <c r="A20" s="96">
        <v>64</v>
      </c>
      <c r="B20" s="97" t="s">
        <v>19</v>
      </c>
      <c r="C20" s="154">
        <f>C21+C24</f>
        <v>2170000</v>
      </c>
      <c r="D20" s="154">
        <f>D21+D24</f>
        <v>2263000</v>
      </c>
      <c r="E20" s="154">
        <f>E21+E24</f>
        <v>2263000</v>
      </c>
    </row>
    <row r="21" spans="1:5" s="4" customFormat="1" ht="15" customHeight="1">
      <c r="A21" s="96">
        <v>641</v>
      </c>
      <c r="B21" s="97" t="s">
        <v>20</v>
      </c>
      <c r="C21" s="154">
        <f>C22+C23</f>
        <v>13000</v>
      </c>
      <c r="D21" s="154">
        <v>13000</v>
      </c>
      <c r="E21" s="154">
        <v>13000</v>
      </c>
    </row>
    <row r="22" spans="1:5" ht="15" customHeight="1">
      <c r="A22" s="29">
        <v>6413</v>
      </c>
      <c r="B22" s="30" t="s">
        <v>21</v>
      </c>
      <c r="C22" s="155">
        <v>3000</v>
      </c>
      <c r="D22" s="155"/>
      <c r="E22" s="155"/>
    </row>
    <row r="23" spans="1:5" ht="15" customHeight="1">
      <c r="A23" s="29">
        <v>6414</v>
      </c>
      <c r="B23" s="30" t="s">
        <v>280</v>
      </c>
      <c r="C23" s="155">
        <v>10000</v>
      </c>
      <c r="D23" s="155"/>
      <c r="E23" s="155"/>
    </row>
    <row r="24" spans="1:5" s="4" customFormat="1" ht="15" customHeight="1">
      <c r="A24" s="96">
        <v>642</v>
      </c>
      <c r="B24" s="97" t="s">
        <v>22</v>
      </c>
      <c r="C24" s="154">
        <f>C25+C26+C27</f>
        <v>2157000</v>
      </c>
      <c r="D24" s="154">
        <v>2250000</v>
      </c>
      <c r="E24" s="154">
        <v>2250000</v>
      </c>
    </row>
    <row r="25" spans="1:5" ht="15" customHeight="1">
      <c r="A25" s="29">
        <v>6421</v>
      </c>
      <c r="B25" s="30" t="s">
        <v>23</v>
      </c>
      <c r="C25" s="155">
        <v>7000</v>
      </c>
      <c r="D25" s="155"/>
      <c r="E25" s="155"/>
    </row>
    <row r="26" spans="1:5" ht="15" customHeight="1">
      <c r="A26" s="29">
        <v>6422</v>
      </c>
      <c r="B26" s="30" t="s">
        <v>24</v>
      </c>
      <c r="C26" s="155">
        <v>250000</v>
      </c>
      <c r="D26" s="155"/>
      <c r="E26" s="155"/>
    </row>
    <row r="27" spans="1:5" ht="15" customHeight="1">
      <c r="A27" s="29">
        <v>6423</v>
      </c>
      <c r="B27" s="30" t="s">
        <v>281</v>
      </c>
      <c r="C27" s="155">
        <v>1900000</v>
      </c>
      <c r="D27" s="155"/>
      <c r="E27" s="155"/>
    </row>
    <row r="28" spans="1:5" s="4" customFormat="1" ht="23.25" customHeight="1">
      <c r="A28" s="96">
        <v>65</v>
      </c>
      <c r="B28" s="97" t="s">
        <v>25</v>
      </c>
      <c r="C28" s="154">
        <f>C29+C32+C36</f>
        <v>1060000</v>
      </c>
      <c r="D28" s="154">
        <f>D29+D32+D36</f>
        <v>1060000</v>
      </c>
      <c r="E28" s="154">
        <f>E29+E32+E36</f>
        <v>1060000</v>
      </c>
    </row>
    <row r="29" spans="1:5" s="4" customFormat="1" ht="15" customHeight="1">
      <c r="A29" s="96">
        <v>651</v>
      </c>
      <c r="B29" s="97" t="s">
        <v>26</v>
      </c>
      <c r="C29" s="154">
        <f>C30+C31</f>
        <v>151000</v>
      </c>
      <c r="D29" s="154">
        <v>151000</v>
      </c>
      <c r="E29" s="154">
        <v>151000</v>
      </c>
    </row>
    <row r="30" spans="1:5" ht="15" customHeight="1">
      <c r="A30" s="29">
        <v>6511</v>
      </c>
      <c r="B30" s="30" t="s">
        <v>27</v>
      </c>
      <c r="C30" s="155">
        <v>1000</v>
      </c>
      <c r="D30" s="155"/>
      <c r="E30" s="155"/>
    </row>
    <row r="31" spans="1:5" ht="15" customHeight="1">
      <c r="A31" s="29">
        <v>6514</v>
      </c>
      <c r="B31" s="30" t="s">
        <v>282</v>
      </c>
      <c r="C31" s="155">
        <v>150000</v>
      </c>
      <c r="D31" s="155"/>
      <c r="E31" s="155"/>
    </row>
    <row r="32" spans="1:5" s="4" customFormat="1" ht="15" customHeight="1">
      <c r="A32" s="96">
        <v>652</v>
      </c>
      <c r="B32" s="97" t="s">
        <v>28</v>
      </c>
      <c r="C32" s="154">
        <f>C33+C34+C35</f>
        <v>209000</v>
      </c>
      <c r="D32" s="154">
        <v>209000</v>
      </c>
      <c r="E32" s="154">
        <v>209000</v>
      </c>
    </row>
    <row r="33" spans="1:5" s="4" customFormat="1" ht="15" customHeight="1">
      <c r="A33" s="273">
        <v>6522</v>
      </c>
      <c r="B33" s="274" t="s">
        <v>236</v>
      </c>
      <c r="C33" s="275">
        <v>5000</v>
      </c>
      <c r="D33" s="275"/>
      <c r="E33" s="275"/>
    </row>
    <row r="34" spans="1:5" ht="16.5" customHeight="1">
      <c r="A34" s="29">
        <v>6524</v>
      </c>
      <c r="B34" s="30" t="s">
        <v>283</v>
      </c>
      <c r="C34" s="155">
        <v>100000</v>
      </c>
      <c r="D34" s="155"/>
      <c r="E34" s="155"/>
    </row>
    <row r="35" spans="1:5" ht="15" customHeight="1">
      <c r="A35" s="29">
        <v>6526</v>
      </c>
      <c r="B35" s="30" t="s">
        <v>291</v>
      </c>
      <c r="C35" s="155">
        <v>104000</v>
      </c>
      <c r="D35" s="155"/>
      <c r="E35" s="155"/>
    </row>
    <row r="36" spans="1:5" ht="15" customHeight="1">
      <c r="A36" s="294">
        <v>653</v>
      </c>
      <c r="B36" s="295" t="s">
        <v>284</v>
      </c>
      <c r="C36" s="299">
        <f>C37+C38+C39</f>
        <v>700000</v>
      </c>
      <c r="D36" s="299">
        <v>700000</v>
      </c>
      <c r="E36" s="299">
        <v>700000</v>
      </c>
    </row>
    <row r="37" spans="1:5" ht="15" customHeight="1">
      <c r="A37" s="297">
        <v>6531</v>
      </c>
      <c r="B37" s="298" t="s">
        <v>285</v>
      </c>
      <c r="C37" s="296">
        <v>40000</v>
      </c>
      <c r="D37" s="296"/>
      <c r="E37" s="296"/>
    </row>
    <row r="38" spans="1:5" ht="15" customHeight="1">
      <c r="A38" s="297">
        <v>6532</v>
      </c>
      <c r="B38" s="298" t="s">
        <v>286</v>
      </c>
      <c r="C38" s="296">
        <v>610000</v>
      </c>
      <c r="D38" s="296"/>
      <c r="E38" s="296"/>
    </row>
    <row r="39" spans="1:5" ht="15" customHeight="1">
      <c r="A39" s="297">
        <v>6533</v>
      </c>
      <c r="B39" s="298" t="s">
        <v>292</v>
      </c>
      <c r="C39" s="296">
        <v>50000</v>
      </c>
      <c r="D39" s="296"/>
      <c r="E39" s="296"/>
    </row>
    <row r="40" spans="1:5" s="4" customFormat="1" ht="24.75" customHeight="1">
      <c r="A40" s="200">
        <v>7</v>
      </c>
      <c r="B40" s="201" t="s">
        <v>29</v>
      </c>
      <c r="C40" s="202">
        <f>C41+C44</f>
        <v>2618000</v>
      </c>
      <c r="D40" s="202">
        <v>995000</v>
      </c>
      <c r="E40" s="202">
        <v>368000</v>
      </c>
    </row>
    <row r="41" spans="1:5" s="4" customFormat="1" ht="15" customHeight="1">
      <c r="A41" s="151">
        <v>71</v>
      </c>
      <c r="B41" s="152" t="s">
        <v>30</v>
      </c>
      <c r="C41" s="157">
        <f>C42</f>
        <v>2612000</v>
      </c>
      <c r="D41" s="157">
        <f>D42</f>
        <v>0</v>
      </c>
      <c r="E41" s="157"/>
    </row>
    <row r="42" spans="1:5" s="4" customFormat="1" ht="23.25" customHeight="1">
      <c r="A42" s="96">
        <v>711</v>
      </c>
      <c r="B42" s="97" t="s">
        <v>31</v>
      </c>
      <c r="C42" s="154">
        <f>C43</f>
        <v>2612000</v>
      </c>
      <c r="D42" s="154"/>
      <c r="E42" s="154"/>
    </row>
    <row r="43" spans="1:5" ht="15" customHeight="1">
      <c r="A43" s="29">
        <v>7111</v>
      </c>
      <c r="B43" s="30" t="s">
        <v>32</v>
      </c>
      <c r="C43" s="155">
        <v>2612000</v>
      </c>
      <c r="D43" s="155"/>
      <c r="E43" s="155"/>
    </row>
    <row r="44" spans="1:5" s="4" customFormat="1" ht="15" customHeight="1">
      <c r="A44" s="96">
        <v>72</v>
      </c>
      <c r="B44" s="97" t="s">
        <v>287</v>
      </c>
      <c r="C44" s="154">
        <f aca="true" t="shared" si="0" ref="C44:E45">C45</f>
        <v>6000</v>
      </c>
      <c r="D44" s="154">
        <f t="shared" si="0"/>
        <v>0</v>
      </c>
      <c r="E44" s="154">
        <f t="shared" si="0"/>
        <v>0</v>
      </c>
    </row>
    <row r="45" spans="1:5" s="4" customFormat="1" ht="15" customHeight="1">
      <c r="A45" s="96">
        <v>721</v>
      </c>
      <c r="B45" s="97" t="s">
        <v>33</v>
      </c>
      <c r="C45" s="154">
        <f t="shared" si="0"/>
        <v>6000</v>
      </c>
      <c r="D45" s="154">
        <f t="shared" si="0"/>
        <v>0</v>
      </c>
      <c r="E45" s="154">
        <f t="shared" si="0"/>
        <v>0</v>
      </c>
    </row>
    <row r="46" spans="1:5" ht="15" customHeight="1">
      <c r="A46" s="32">
        <v>7211</v>
      </c>
      <c r="B46" s="33" t="s">
        <v>34</v>
      </c>
      <c r="C46" s="158">
        <v>6000</v>
      </c>
      <c r="D46" s="158"/>
      <c r="E46" s="158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</sheetData>
  <sheetProtection/>
  <printOptions/>
  <pageMargins left="0.75" right="0.6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0.7109375" style="0" customWidth="1"/>
    <col min="2" max="2" width="38.00390625" style="17" customWidth="1"/>
    <col min="3" max="3" width="0.13671875" style="0" customWidth="1"/>
    <col min="4" max="4" width="9.28125" style="0" customWidth="1"/>
    <col min="5" max="5" width="10.140625" style="0" customWidth="1"/>
    <col min="6" max="6" width="9.8515625" style="0" customWidth="1"/>
  </cols>
  <sheetData>
    <row r="1" spans="1:5" s="4" customFormat="1" ht="12.75">
      <c r="A1" s="23"/>
      <c r="B1" s="24"/>
      <c r="C1" s="25"/>
      <c r="E1" s="25"/>
    </row>
    <row r="2" spans="1:5" ht="12.75">
      <c r="A2" s="26"/>
      <c r="B2" s="27"/>
      <c r="C2" s="26"/>
      <c r="E2" s="26"/>
    </row>
    <row r="3" spans="1:5" s="10" customFormat="1" ht="12.75">
      <c r="A3" s="34"/>
      <c r="B3" s="43"/>
      <c r="C3" s="34"/>
      <c r="E3" s="34"/>
    </row>
    <row r="4" spans="1:5" s="10" customFormat="1" ht="12.75">
      <c r="A4" s="34"/>
      <c r="B4" s="43"/>
      <c r="C4" s="34"/>
      <c r="E4" s="34"/>
    </row>
    <row r="5" spans="1:5" s="10" customFormat="1" ht="12.75">
      <c r="A5" s="340" t="s">
        <v>98</v>
      </c>
      <c r="B5" s="341"/>
      <c r="C5" s="341"/>
      <c r="D5" s="341"/>
      <c r="E5" s="341"/>
    </row>
    <row r="6" spans="1:5" s="10" customFormat="1" ht="12.75">
      <c r="A6" s="342" t="s">
        <v>99</v>
      </c>
      <c r="B6" s="343"/>
      <c r="C6" s="343"/>
      <c r="D6" s="343"/>
      <c r="E6" s="343"/>
    </row>
    <row r="7" spans="1:5" s="10" customFormat="1" ht="12.75">
      <c r="A7" s="340"/>
      <c r="B7" s="341"/>
      <c r="C7" s="341"/>
      <c r="D7" s="341"/>
      <c r="E7" s="341"/>
    </row>
    <row r="8" spans="1:6" ht="12.75">
      <c r="A8" s="309"/>
      <c r="B8" s="64"/>
      <c r="C8" s="293"/>
      <c r="D8" s="313"/>
      <c r="E8" s="309"/>
      <c r="F8" s="313"/>
    </row>
    <row r="9" spans="1:7" s="8" customFormat="1" ht="38.25" customHeight="1">
      <c r="A9" s="292" t="s">
        <v>9</v>
      </c>
      <c r="B9" s="323" t="s">
        <v>63</v>
      </c>
      <c r="C9" s="324"/>
      <c r="D9" s="310" t="s">
        <v>237</v>
      </c>
      <c r="E9" s="310" t="s">
        <v>238</v>
      </c>
      <c r="F9" s="310" t="s">
        <v>239</v>
      </c>
      <c r="G9" s="311"/>
    </row>
    <row r="10" spans="1:7" s="145" customFormat="1" ht="11.25">
      <c r="A10" s="272">
        <v>1</v>
      </c>
      <c r="B10" s="283">
        <v>2</v>
      </c>
      <c r="C10" s="325">
        <v>3</v>
      </c>
      <c r="D10" s="314">
        <v>4</v>
      </c>
      <c r="E10" s="262">
        <v>5</v>
      </c>
      <c r="F10" s="314">
        <v>6</v>
      </c>
      <c r="G10" s="312"/>
    </row>
    <row r="11" spans="1:6" s="4" customFormat="1" ht="40.5" customHeight="1">
      <c r="A11" s="276" t="s">
        <v>74</v>
      </c>
      <c r="B11" s="284" t="s">
        <v>195</v>
      </c>
      <c r="C11" s="326"/>
      <c r="D11" s="315">
        <f>D12</f>
        <v>514000</v>
      </c>
      <c r="E11" s="263">
        <f>E12</f>
        <v>517000</v>
      </c>
      <c r="F11" s="315">
        <f>F12</f>
        <v>517000</v>
      </c>
    </row>
    <row r="12" spans="1:6" s="11" customFormat="1" ht="24.75" customHeight="1">
      <c r="A12" s="277" t="s">
        <v>154</v>
      </c>
      <c r="B12" s="285" t="s">
        <v>155</v>
      </c>
      <c r="C12" s="327"/>
      <c r="D12" s="316">
        <f>D13+D21</f>
        <v>514000</v>
      </c>
      <c r="E12" s="264">
        <f>E13+E21</f>
        <v>517000</v>
      </c>
      <c r="F12" s="316">
        <f>F13+F21</f>
        <v>517000</v>
      </c>
    </row>
    <row r="13" spans="1:6" s="12" customFormat="1" ht="38.25" customHeight="1">
      <c r="A13" s="278" t="s">
        <v>156</v>
      </c>
      <c r="B13" s="286" t="s">
        <v>275</v>
      </c>
      <c r="C13" s="328"/>
      <c r="D13" s="317">
        <f aca="true" t="shared" si="0" ref="D13:F15">D14</f>
        <v>502000</v>
      </c>
      <c r="E13" s="265">
        <f t="shared" si="0"/>
        <v>505000</v>
      </c>
      <c r="F13" s="317">
        <f t="shared" si="0"/>
        <v>505000</v>
      </c>
    </row>
    <row r="14" spans="1:6" s="12" customFormat="1" ht="14.25" customHeight="1">
      <c r="A14" s="279" t="s">
        <v>100</v>
      </c>
      <c r="B14" s="287" t="s">
        <v>273</v>
      </c>
      <c r="C14" s="329"/>
      <c r="D14" s="318">
        <f t="shared" si="0"/>
        <v>502000</v>
      </c>
      <c r="E14" s="266">
        <f t="shared" si="0"/>
        <v>505000</v>
      </c>
      <c r="F14" s="318">
        <f t="shared" si="0"/>
        <v>505000</v>
      </c>
    </row>
    <row r="15" spans="1:6" s="4" customFormat="1" ht="15" customHeight="1">
      <c r="A15" s="280">
        <v>3</v>
      </c>
      <c r="B15" s="288" t="s">
        <v>101</v>
      </c>
      <c r="C15" s="330"/>
      <c r="D15" s="319">
        <f t="shared" si="0"/>
        <v>502000</v>
      </c>
      <c r="E15" s="267">
        <f t="shared" si="0"/>
        <v>505000</v>
      </c>
      <c r="F15" s="319">
        <f t="shared" si="0"/>
        <v>505000</v>
      </c>
    </row>
    <row r="16" spans="1:6" s="4" customFormat="1" ht="15" customHeight="1">
      <c r="A16" s="280">
        <v>32</v>
      </c>
      <c r="B16" s="288" t="s">
        <v>42</v>
      </c>
      <c r="C16" s="331"/>
      <c r="D16" s="320">
        <f>SUM(D17:D20)</f>
        <v>502000</v>
      </c>
      <c r="E16" s="268">
        <v>505000</v>
      </c>
      <c r="F16" s="320">
        <v>505000</v>
      </c>
    </row>
    <row r="17" spans="1:6" s="10" customFormat="1" ht="25.5" customHeight="1">
      <c r="A17" s="281">
        <v>3233</v>
      </c>
      <c r="B17" s="289" t="s">
        <v>192</v>
      </c>
      <c r="C17" s="332"/>
      <c r="D17" s="321">
        <v>85000</v>
      </c>
      <c r="E17" s="269"/>
      <c r="F17" s="321"/>
    </row>
    <row r="18" spans="1:6" s="10" customFormat="1" ht="15" customHeight="1">
      <c r="A18" s="281">
        <v>3239</v>
      </c>
      <c r="B18" s="289" t="s">
        <v>176</v>
      </c>
      <c r="C18" s="332"/>
      <c r="D18" s="321">
        <v>70000</v>
      </c>
      <c r="E18" s="269"/>
      <c r="F18" s="321"/>
    </row>
    <row r="19" spans="1:6" s="4" customFormat="1" ht="21.75" customHeight="1">
      <c r="A19" s="281">
        <v>3291</v>
      </c>
      <c r="B19" s="289" t="s">
        <v>75</v>
      </c>
      <c r="C19" s="333"/>
      <c r="D19" s="322">
        <v>287000</v>
      </c>
      <c r="E19" s="270"/>
      <c r="F19" s="322"/>
    </row>
    <row r="20" spans="1:6" s="4" customFormat="1" ht="17.25" customHeight="1">
      <c r="A20" s="281">
        <v>3293</v>
      </c>
      <c r="B20" s="289" t="s">
        <v>76</v>
      </c>
      <c r="C20" s="332"/>
      <c r="D20" s="321">
        <v>60000</v>
      </c>
      <c r="E20" s="269"/>
      <c r="F20" s="321"/>
    </row>
    <row r="21" spans="1:6" ht="22.5" customHeight="1">
      <c r="A21" s="278" t="s">
        <v>159</v>
      </c>
      <c r="B21" s="286" t="s">
        <v>274</v>
      </c>
      <c r="C21" s="328"/>
      <c r="D21" s="317">
        <f>D22</f>
        <v>12000</v>
      </c>
      <c r="E21" s="265">
        <v>12000</v>
      </c>
      <c r="F21" s="317">
        <v>12000</v>
      </c>
    </row>
    <row r="22" spans="1:6" ht="15" customHeight="1">
      <c r="A22" s="280">
        <v>3</v>
      </c>
      <c r="B22" s="288" t="s">
        <v>101</v>
      </c>
      <c r="C22" s="330"/>
      <c r="D22" s="319">
        <f>D23</f>
        <v>12000</v>
      </c>
      <c r="E22" s="267"/>
      <c r="F22" s="319"/>
    </row>
    <row r="23" spans="1:6" s="4" customFormat="1" ht="15" customHeight="1">
      <c r="A23" s="280">
        <v>38</v>
      </c>
      <c r="B23" s="288" t="s">
        <v>102</v>
      </c>
      <c r="C23" s="331"/>
      <c r="D23" s="320">
        <f>D24</f>
        <v>12000</v>
      </c>
      <c r="E23" s="268"/>
      <c r="F23" s="320"/>
    </row>
    <row r="24" spans="1:6" s="4" customFormat="1" ht="15" customHeight="1">
      <c r="A24" s="282">
        <v>3811</v>
      </c>
      <c r="B24" s="290" t="s">
        <v>103</v>
      </c>
      <c r="C24" s="334"/>
      <c r="D24" s="291">
        <v>12000</v>
      </c>
      <c r="E24" s="271"/>
      <c r="F24" s="291"/>
    </row>
    <row r="27" ht="12.75">
      <c r="C27" s="5"/>
    </row>
    <row r="160" ht="12.75">
      <c r="A160" s="52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</sheetData>
  <sheetProtection/>
  <mergeCells count="3">
    <mergeCell ref="A5:E5"/>
    <mergeCell ref="A6:E6"/>
    <mergeCell ref="A7:E7"/>
  </mergeCells>
  <printOptions/>
  <pageMargins left="0.75" right="0.6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61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4.8515625" style="0" customWidth="1"/>
    <col min="2" max="2" width="37.7109375" style="17" customWidth="1"/>
    <col min="3" max="3" width="10.57421875" style="0" customWidth="1"/>
    <col min="4" max="4" width="10.421875" style="0" customWidth="1"/>
    <col min="5" max="5" width="11.140625" style="0" customWidth="1"/>
  </cols>
  <sheetData>
    <row r="4" spans="1:4" ht="12.75">
      <c r="A4" s="25"/>
      <c r="B4" s="28" t="s">
        <v>36</v>
      </c>
      <c r="D4" s="25"/>
    </row>
    <row r="5" spans="1:4" ht="12.75">
      <c r="A5" s="36"/>
      <c r="B5" s="37"/>
      <c r="D5" s="26"/>
    </row>
    <row r="6" spans="1:5" ht="38.25">
      <c r="A6" s="240" t="s">
        <v>9</v>
      </c>
      <c r="B6" s="241" t="s">
        <v>37</v>
      </c>
      <c r="C6" s="185" t="s">
        <v>237</v>
      </c>
      <c r="D6" s="185" t="s">
        <v>238</v>
      </c>
      <c r="E6" s="300" t="s">
        <v>239</v>
      </c>
    </row>
    <row r="7" spans="1:5" s="159" customFormat="1" ht="11.25">
      <c r="A7" s="242">
        <v>1</v>
      </c>
      <c r="B7" s="243">
        <v>2</v>
      </c>
      <c r="C7" s="244">
        <v>4</v>
      </c>
      <c r="D7" s="244">
        <v>5</v>
      </c>
      <c r="E7" s="244">
        <v>6</v>
      </c>
    </row>
    <row r="8" spans="1:6" ht="12.75">
      <c r="A8" s="245">
        <v>3</v>
      </c>
      <c r="B8" s="246" t="s">
        <v>36</v>
      </c>
      <c r="C8" s="247">
        <f>C9+C13+C18+C21+C23+C25</f>
        <v>5748300</v>
      </c>
      <c r="D8" s="247">
        <f>D9+D13+D18+D21+D23+D25</f>
        <v>5676000</v>
      </c>
      <c r="E8" s="247">
        <f>E9+E13+E18+E21+E23+E25</f>
        <v>5549000</v>
      </c>
      <c r="F8" t="s">
        <v>35</v>
      </c>
    </row>
    <row r="9" spans="1:5" ht="12.75">
      <c r="A9" s="96">
        <v>31</v>
      </c>
      <c r="B9" s="97" t="s">
        <v>38</v>
      </c>
      <c r="C9" s="154">
        <f>SUM(C10:C12)</f>
        <v>1725100</v>
      </c>
      <c r="D9" s="154">
        <v>1726000</v>
      </c>
      <c r="E9" s="154">
        <v>1726000</v>
      </c>
    </row>
    <row r="10" spans="1:5" ht="12.75">
      <c r="A10" s="31">
        <v>311</v>
      </c>
      <c r="B10" s="30" t="s">
        <v>39</v>
      </c>
      <c r="C10" s="204">
        <f>'Upravni odjel'!C10+'Upravni odjel'!C128+'Upravni odjel'!C166</f>
        <v>1425000</v>
      </c>
      <c r="D10" s="204">
        <f>'Upravni odjel'!D10+'Upravni odjel'!D128+'Upravni odjel'!D166</f>
        <v>0</v>
      </c>
      <c r="E10" s="204">
        <f>'Upravni odjel'!E10+'Upravni odjel'!E128+'Upravni odjel'!E166</f>
        <v>0</v>
      </c>
    </row>
    <row r="11" spans="1:5" ht="12.75">
      <c r="A11" s="31">
        <v>312</v>
      </c>
      <c r="B11" s="30" t="s">
        <v>40</v>
      </c>
      <c r="C11" s="204">
        <f>'Upravni odjel'!C11+'Upravni odjel'!C129+'Upravni odjel'!C167</f>
        <v>56200</v>
      </c>
      <c r="D11" s="204">
        <f>'Upravni odjel'!D11+'Upravni odjel'!D129+'Upravni odjel'!D167</f>
        <v>0</v>
      </c>
      <c r="E11" s="204">
        <f>'Upravni odjel'!E11+'Upravni odjel'!E129+'Upravni odjel'!E167</f>
        <v>0</v>
      </c>
    </row>
    <row r="12" spans="1:6" ht="12.75">
      <c r="A12" s="31">
        <v>313</v>
      </c>
      <c r="B12" s="30" t="s">
        <v>41</v>
      </c>
      <c r="C12" s="204">
        <f>'Upravni odjel'!C12+'Upravni odjel'!C13+'Upravni odjel'!C130+'Upravni odjel'!C131+'Upravni odjel'!C168+'Upravni odjel'!C169</f>
        <v>243900</v>
      </c>
      <c r="D12" s="204">
        <f>'Upravni odjel'!D12+'Upravni odjel'!D13+'Upravni odjel'!D130+'Upravni odjel'!D131+'Upravni odjel'!D168+'Upravni odjel'!D169</f>
        <v>0</v>
      </c>
      <c r="E12" s="204">
        <f>'Upravni odjel'!E12+'Upravni odjel'!E13+'Upravni odjel'!E130+'Upravni odjel'!E131+'Upravni odjel'!E168+'Upravni odjel'!E169</f>
        <v>0</v>
      </c>
      <c r="F12" s="5"/>
    </row>
    <row r="13" spans="1:5" ht="12.75">
      <c r="A13" s="96">
        <v>32</v>
      </c>
      <c r="B13" s="97" t="s">
        <v>42</v>
      </c>
      <c r="C13" s="154">
        <f>SUM(C14:C17)</f>
        <v>2623500</v>
      </c>
      <c r="D13" s="154">
        <v>2575000</v>
      </c>
      <c r="E13" s="154">
        <v>2449000</v>
      </c>
    </row>
    <row r="14" spans="1:5" ht="12.75">
      <c r="A14" s="31">
        <v>321</v>
      </c>
      <c r="B14" s="30" t="s">
        <v>43</v>
      </c>
      <c r="C14" s="204">
        <f>'Upravni odjel'!C15+'Upravni odjel'!C16+'Upravni odjel'!C17+'Upravni odjel'!C133+'Upravni odjel'!C134+'Upravni odjel'!C171+'Upravni odjel'!C172</f>
        <v>92200</v>
      </c>
      <c r="D14" s="204">
        <f>'Upravni odjel'!D15+'Upravni odjel'!D16+'Upravni odjel'!D17+'Upravni odjel'!D133+'Upravni odjel'!D134+'Upravni odjel'!D171+'Upravni odjel'!D172</f>
        <v>0</v>
      </c>
      <c r="E14" s="204">
        <f>'Upravni odjel'!E15+'Upravni odjel'!E16+'Upravni odjel'!E17+'Upravni odjel'!E133+'Upravni odjel'!E134+'Upravni odjel'!E171+'Upravni odjel'!E172</f>
        <v>0</v>
      </c>
    </row>
    <row r="15" spans="1:5" ht="12.75">
      <c r="A15" s="31">
        <v>322</v>
      </c>
      <c r="B15" s="30" t="s">
        <v>44</v>
      </c>
      <c r="C15" s="204">
        <f>'Upravni odjel'!C18+'Upravni odjel'!C19+'Upravni odjel'!C20+'Upravni odjel'!C21+'Upravni odjel'!C76+'Upravni odjel'!C135+'Upravni odjel'!C136+'Upravni odjel'!C137+'Upravni odjel'!C173+'Upravni odjel'!C174+'Upravni odjel'!C175</f>
        <v>524000</v>
      </c>
      <c r="D15" s="204">
        <f>'Upravni odjel'!D18+'Upravni odjel'!D19+'Upravni odjel'!D20+'Upravni odjel'!D21+'Upravni odjel'!D76+'Upravni odjel'!D135+'Upravni odjel'!D136+'Upravni odjel'!D137+'Upravni odjel'!D173+'Upravni odjel'!D174+'Upravni odjel'!D175</f>
        <v>0</v>
      </c>
      <c r="E15" s="204">
        <f>'Upravni odjel'!E18+'Upravni odjel'!E19+'Upravni odjel'!E20+'Upravni odjel'!E21+'Upravni odjel'!E76+'Upravni odjel'!E135+'Upravni odjel'!E136+'Upravni odjel'!E137+'Upravni odjel'!E173+'Upravni odjel'!E174+'Upravni odjel'!E175</f>
        <v>0</v>
      </c>
    </row>
    <row r="16" spans="1:7" ht="12.75">
      <c r="A16" s="31">
        <v>323</v>
      </c>
      <c r="B16" s="30" t="s">
        <v>45</v>
      </c>
      <c r="C16" s="204">
        <f>'Općinsko vijeće'!D17+'Općinsko vijeće'!D18+'Upravni odjel'!C22+'Upravni odjel'!C23+'Upravni odjel'!C24+'Upravni odjel'!C25+'Upravni odjel'!C26+'Upravni odjel'!C27+'Upravni odjel'!C28+'Upravni odjel'!C29+'Upravni odjel'!C49+'Upravni odjel'!C60+'Upravni odjel'!C61+'Upravni odjel'!C62+'Upravni odjel'!C66+'Upravni odjel'!C70+'Upravni odjel'!C71+'Upravni odjel'!C72+'Upravni odjel'!C77+'Upravni odjel'!C81+'Upravni odjel'!C115+'Upravni odjel'!C116+'Upravni odjel'!C120+'Upravni odjel'!C138+'Upravni odjel'!C139+'Upravni odjel'!C140+'Upravni odjel'!C176</f>
        <v>1495300</v>
      </c>
      <c r="D16" s="204">
        <f>'Općinsko vijeće'!E17+'Općinsko vijeće'!E18+'Upravni odjel'!D22+'Upravni odjel'!D23+'Upravni odjel'!D24+'Upravni odjel'!D25+'Upravni odjel'!D26+'Upravni odjel'!D27+'Upravni odjel'!D28+'Upravni odjel'!D29+'Upravni odjel'!D49+'Upravni odjel'!D60+'Upravni odjel'!D61+'Upravni odjel'!D62+'Upravni odjel'!D66+'Upravni odjel'!D70+'Upravni odjel'!D71+'Upravni odjel'!D72+'Upravni odjel'!D77+'Upravni odjel'!D81+'Upravni odjel'!D115+'Upravni odjel'!D116+'Upravni odjel'!D120+'Upravni odjel'!D138+'Upravni odjel'!D139+'Upravni odjel'!D140+'Upravni odjel'!D176</f>
        <v>0</v>
      </c>
      <c r="E16" s="204">
        <f>'Općinsko vijeće'!F17+'Općinsko vijeće'!F18+'Upravni odjel'!E22+'Upravni odjel'!E23+'Upravni odjel'!E24+'Upravni odjel'!E25+'Upravni odjel'!E26+'Upravni odjel'!E27+'Upravni odjel'!E28+'Upravni odjel'!E29+'Upravni odjel'!E49+'Upravni odjel'!E60+'Upravni odjel'!E61+'Upravni odjel'!E62+'Upravni odjel'!E66+'Upravni odjel'!E70+'Upravni odjel'!E71+'Upravni odjel'!E72+'Upravni odjel'!E77+'Upravni odjel'!E81+'Upravni odjel'!E115+'Upravni odjel'!E116+'Upravni odjel'!E120+'Upravni odjel'!E138+'Upravni odjel'!E139+'Upravni odjel'!E140+'Upravni odjel'!E176</f>
        <v>0</v>
      </c>
      <c r="G16" s="203"/>
    </row>
    <row r="17" spans="1:5" ht="12.75">
      <c r="A17" s="31">
        <v>329</v>
      </c>
      <c r="B17" s="30" t="s">
        <v>46</v>
      </c>
      <c r="C17" s="204">
        <f>'Općinsko vijeće'!D19+'Općinsko vijeće'!D20+'Upravni odjel'!C30+'Upravni odjel'!C31+'Upravni odjel'!C141+'Upravni odjel'!C177</f>
        <v>512000</v>
      </c>
      <c r="D17" s="204">
        <f>'Općinsko vijeće'!E19+'Općinsko vijeće'!E20+'Upravni odjel'!D30+'Upravni odjel'!D31+'Upravni odjel'!D141+'Upravni odjel'!D177</f>
        <v>0</v>
      </c>
      <c r="E17" s="204">
        <f>'Općinsko vijeće'!F19+'Općinsko vijeće'!F20+'Upravni odjel'!E30+'Upravni odjel'!E31+'Upravni odjel'!E141+'Upravni odjel'!E177</f>
        <v>0</v>
      </c>
    </row>
    <row r="18" spans="1:5" ht="12.75">
      <c r="A18" s="96">
        <v>34</v>
      </c>
      <c r="B18" s="97" t="s">
        <v>47</v>
      </c>
      <c r="C18" s="154">
        <f>SUM(C19:C20)</f>
        <v>107500</v>
      </c>
      <c r="D18" s="154">
        <v>72000</v>
      </c>
      <c r="E18" s="154">
        <v>67000</v>
      </c>
    </row>
    <row r="19" spans="1:5" ht="12.75">
      <c r="A19" s="31">
        <v>342</v>
      </c>
      <c r="B19" s="30" t="s">
        <v>48</v>
      </c>
      <c r="C19" s="204">
        <f>'Upravni odjel'!C33</f>
        <v>75000</v>
      </c>
      <c r="D19" s="204">
        <f>'Upravni odjel'!D33</f>
        <v>0</v>
      </c>
      <c r="E19" s="204">
        <f>'Upravni odjel'!E33</f>
        <v>0</v>
      </c>
    </row>
    <row r="20" spans="1:6" ht="12.75">
      <c r="A20" s="31">
        <v>343</v>
      </c>
      <c r="B20" s="30" t="s">
        <v>49</v>
      </c>
      <c r="C20" s="204">
        <f>'Upravni odjel'!C34+'Upravni odjel'!C35+'Upravni odjel'!C36+'Upravni odjel'!C37+'Upravni odjel'!C179</f>
        <v>32500</v>
      </c>
      <c r="D20" s="204">
        <f>'Upravni odjel'!D34+'Upravni odjel'!D35+'Upravni odjel'!D36+'Upravni odjel'!D37+'Upravni odjel'!D179</f>
        <v>0</v>
      </c>
      <c r="E20" s="204">
        <f>'Upravni odjel'!E34+'Upravni odjel'!E35+'Upravni odjel'!E36+'Upravni odjel'!E37+'Upravni odjel'!E179</f>
        <v>0</v>
      </c>
      <c r="F20" s="1"/>
    </row>
    <row r="21" spans="1:5" ht="12.75">
      <c r="A21" s="260">
        <v>35</v>
      </c>
      <c r="B21" s="261" t="s">
        <v>227</v>
      </c>
      <c r="C21" s="248">
        <f>C22</f>
        <v>60000</v>
      </c>
      <c r="D21" s="248">
        <f>D22</f>
        <v>60000</v>
      </c>
      <c r="E21" s="248">
        <f>E22</f>
        <v>60000</v>
      </c>
    </row>
    <row r="22" spans="1:5" ht="12.75">
      <c r="A22" s="31">
        <v>352</v>
      </c>
      <c r="B22" s="30" t="s">
        <v>231</v>
      </c>
      <c r="C22" s="204">
        <f>'Upravni odjel'!C95</f>
        <v>60000</v>
      </c>
      <c r="D22" s="204">
        <f>'Upravni odjel'!D95</f>
        <v>60000</v>
      </c>
      <c r="E22" s="204">
        <f>'Upravni odjel'!E95</f>
        <v>60000</v>
      </c>
    </row>
    <row r="23" spans="1:5" ht="25.5" customHeight="1">
      <c r="A23" s="96">
        <v>37</v>
      </c>
      <c r="B23" s="97" t="s">
        <v>50</v>
      </c>
      <c r="C23" s="154">
        <f>C24</f>
        <v>343200</v>
      </c>
      <c r="D23" s="154">
        <v>350000</v>
      </c>
      <c r="E23" s="154">
        <v>350000</v>
      </c>
    </row>
    <row r="24" spans="1:5" ht="12.75">
      <c r="A24" s="31">
        <v>372</v>
      </c>
      <c r="B24" s="30" t="s">
        <v>51</v>
      </c>
      <c r="C24" s="204">
        <f>'Upravni odjel'!C157+'Upravni odjel'!C158+'Upravni odjel'!C211</f>
        <v>343200</v>
      </c>
      <c r="D24" s="204">
        <f>'Upravni odjel'!D157+'Upravni odjel'!D158+'Upravni odjel'!D211</f>
        <v>0</v>
      </c>
      <c r="E24" s="204">
        <f>'Upravni odjel'!E157+'Upravni odjel'!E158+'Upravni odjel'!E211</f>
        <v>0</v>
      </c>
    </row>
    <row r="25" spans="1:5" ht="12.75">
      <c r="A25" s="96">
        <v>38</v>
      </c>
      <c r="B25" s="97" t="s">
        <v>52</v>
      </c>
      <c r="C25" s="154">
        <f>SUM(C26:C27)</f>
        <v>889000</v>
      </c>
      <c r="D25" s="154">
        <v>893000</v>
      </c>
      <c r="E25" s="154">
        <v>897000</v>
      </c>
    </row>
    <row r="26" spans="1:5" ht="12.75">
      <c r="A26" s="31">
        <v>381</v>
      </c>
      <c r="B26" s="30" t="s">
        <v>53</v>
      </c>
      <c r="C26" s="204">
        <f>'Općinsko vijeće'!D24+'Upravni odjel'!C108+'Upravni odjel'!C147+'Upravni odjel'!C152+'Upravni odjel'!C153+'Upravni odjel'!C188+'Upravni odjel'!C193+'Upravni odjel'!C200+'Upravni odjel'!C204+'Upravni odjel'!C216+'Upravni odjel'!C220+'Upravni odjel'!C226+'Upravni odjel'!C227</f>
        <v>869000</v>
      </c>
      <c r="D26" s="204">
        <f>'Općinsko vijeće'!E24+'Upravni odjel'!D108+'Upravni odjel'!D147+'Upravni odjel'!D152+'Upravni odjel'!D153+'Upravni odjel'!D188+'Upravni odjel'!D193+'Upravni odjel'!D200+'Upravni odjel'!D204+'Upravni odjel'!D216+'Upravni odjel'!D220+'Upravni odjel'!D226+'Upravni odjel'!D227</f>
        <v>0</v>
      </c>
      <c r="E26" s="204">
        <f>'Općinsko vijeće'!F24+'Upravni odjel'!E108+'Upravni odjel'!E147+'Upravni odjel'!E152+'Upravni odjel'!E153+'Upravni odjel'!E188+'Upravni odjel'!E193+'Upravni odjel'!E200+'Upravni odjel'!E204+'Upravni odjel'!E216+'Upravni odjel'!E220+'Upravni odjel'!E226+'Upravni odjel'!E227</f>
        <v>0</v>
      </c>
    </row>
    <row r="27" spans="1:5" ht="12.75">
      <c r="A27" s="31">
        <v>383</v>
      </c>
      <c r="B27" s="30" t="s">
        <v>54</v>
      </c>
      <c r="C27" s="204">
        <f>'Upravni odjel'!C53</f>
        <v>20000</v>
      </c>
      <c r="D27" s="204">
        <f>'Upravni odjel'!D53</f>
        <v>0</v>
      </c>
      <c r="E27" s="204">
        <f>'Upravni odjel'!E53</f>
        <v>0</v>
      </c>
    </row>
    <row r="28" spans="1:5" ht="26.25" customHeight="1">
      <c r="A28" s="245">
        <v>4</v>
      </c>
      <c r="B28" s="246" t="s">
        <v>55</v>
      </c>
      <c r="C28" s="247">
        <f>C29+C32</f>
        <v>1700000</v>
      </c>
      <c r="D28" s="247">
        <f>D29+D32</f>
        <v>2262000</v>
      </c>
      <c r="E28" s="247">
        <f>E29+E32</f>
        <v>862000</v>
      </c>
    </row>
    <row r="29" spans="1:5" ht="13.5" customHeight="1">
      <c r="A29" s="96">
        <v>41</v>
      </c>
      <c r="B29" s="97" t="s">
        <v>60</v>
      </c>
      <c r="C29" s="154">
        <f>SUM(C30:C31)</f>
        <v>132000</v>
      </c>
      <c r="D29" s="154">
        <v>94000</v>
      </c>
      <c r="E29" s="154">
        <v>94000</v>
      </c>
    </row>
    <row r="30" spans="1:5" ht="12.75">
      <c r="A30" s="31">
        <v>411</v>
      </c>
      <c r="B30" s="30" t="s">
        <v>56</v>
      </c>
      <c r="C30" s="204">
        <f>'Upravni odjel'!C39</f>
        <v>94000</v>
      </c>
      <c r="D30" s="204">
        <f>'Upravni odjel'!D39</f>
        <v>0</v>
      </c>
      <c r="E30" s="204">
        <f>'Upravni odjel'!E39</f>
        <v>0</v>
      </c>
    </row>
    <row r="31" spans="1:5" ht="12.75">
      <c r="A31" s="31">
        <v>412</v>
      </c>
      <c r="B31" s="30" t="s">
        <v>96</v>
      </c>
      <c r="C31" s="204">
        <f>'Upravni odjel'!C40+'Upravni odjel'!C41+'Upravni odjel'!C42</f>
        <v>38000</v>
      </c>
      <c r="D31" s="204">
        <f>'Upravni odjel'!D40+'Upravni odjel'!D41+'Upravni odjel'!D42</f>
        <v>0</v>
      </c>
      <c r="E31" s="204">
        <f>'Upravni odjel'!E40+'Upravni odjel'!E41+'Upravni odjel'!E42</f>
        <v>0</v>
      </c>
    </row>
    <row r="32" spans="1:5" ht="23.25" customHeight="1">
      <c r="A32" s="96">
        <v>42</v>
      </c>
      <c r="B32" s="97" t="s">
        <v>61</v>
      </c>
      <c r="C32" s="154">
        <f>SUM(C33:C36)</f>
        <v>1568000</v>
      </c>
      <c r="D32" s="154">
        <v>2168000</v>
      </c>
      <c r="E32" s="154">
        <v>768000</v>
      </c>
    </row>
    <row r="33" spans="1:5" ht="12.75">
      <c r="A33" s="31">
        <v>421</v>
      </c>
      <c r="B33" s="30" t="s">
        <v>57</v>
      </c>
      <c r="C33" s="204">
        <f>'Upravni odjel'!C86+'Upravni odjel'!C90</f>
        <v>1500000</v>
      </c>
      <c r="D33" s="204">
        <f>'Upravni odjel'!D86+'Upravni odjel'!D90</f>
        <v>0</v>
      </c>
      <c r="E33" s="204">
        <f>'Upravni odjel'!E86+'Upravni odjel'!E90</f>
        <v>0</v>
      </c>
    </row>
    <row r="34" spans="1:5" ht="12.75">
      <c r="A34" s="31">
        <v>422</v>
      </c>
      <c r="B34" s="30" t="s">
        <v>58</v>
      </c>
      <c r="C34" s="204">
        <f>'Upravni odjel'!C44+'Upravni odjel'!C45</f>
        <v>10000</v>
      </c>
      <c r="D34" s="204">
        <f>'Upravni odjel'!D44+'Upravni odjel'!D45</f>
        <v>0</v>
      </c>
      <c r="E34" s="204">
        <f>'Upravni odjel'!E44+'Upravni odjel'!E45</f>
        <v>0</v>
      </c>
    </row>
    <row r="35" spans="1:5" ht="12.75">
      <c r="A35" s="31">
        <v>423</v>
      </c>
      <c r="B35" s="30" t="s">
        <v>219</v>
      </c>
      <c r="C35" s="204">
        <f>'Upravni odjel'!C94</f>
        <v>43000</v>
      </c>
      <c r="D35" s="204">
        <f>'Upravni odjel'!D94</f>
        <v>0</v>
      </c>
      <c r="E35" s="204">
        <f>'Upravni odjel'!E94</f>
        <v>0</v>
      </c>
    </row>
    <row r="36" spans="1:5" ht="25.5" customHeight="1">
      <c r="A36" s="38">
        <v>424</v>
      </c>
      <c r="B36" s="33" t="s">
        <v>59</v>
      </c>
      <c r="C36" s="308">
        <f>'Upravni odjel'!C183</f>
        <v>15000</v>
      </c>
      <c r="D36" s="308">
        <f>'Upravni odjel'!D183</f>
        <v>0</v>
      </c>
      <c r="E36" s="308">
        <f>'Upravni odjel'!E183</f>
        <v>0</v>
      </c>
    </row>
    <row r="46" spans="1:2" ht="15" customHeight="1">
      <c r="A46" s="13"/>
      <c r="B46" s="35"/>
    </row>
    <row r="47" spans="1:2" ht="15" customHeight="1">
      <c r="A47" s="13"/>
      <c r="B47" s="35"/>
    </row>
    <row r="48" spans="1:2" ht="15" customHeight="1">
      <c r="A48" s="13"/>
      <c r="B48" s="35"/>
    </row>
    <row r="49" spans="1:4" ht="12.75">
      <c r="A49" s="14"/>
      <c r="B49" s="35"/>
      <c r="D49" s="4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</sheetData>
  <sheetProtection/>
  <printOptions/>
  <pageMargins left="0.75" right="0.6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6.421875" style="0" customWidth="1"/>
    <col min="2" max="2" width="40.28125" style="17" customWidth="1"/>
    <col min="3" max="4" width="10.28125" style="0" customWidth="1"/>
    <col min="5" max="5" width="9.8515625" style="0" customWidth="1"/>
  </cols>
  <sheetData>
    <row r="1" spans="1:2" ht="15" customHeight="1">
      <c r="A1" s="14"/>
      <c r="B1" s="35"/>
    </row>
    <row r="2" spans="1:2" ht="15" customHeight="1">
      <c r="A2" s="14"/>
      <c r="B2" s="35"/>
    </row>
    <row r="3" spans="1:2" s="4" customFormat="1" ht="12.75">
      <c r="A3" s="3" t="s">
        <v>5</v>
      </c>
      <c r="B3" s="16" t="s">
        <v>62</v>
      </c>
    </row>
    <row r="6" spans="1:5" s="8" customFormat="1" ht="38.25" customHeight="1">
      <c r="A6" s="172" t="s">
        <v>9</v>
      </c>
      <c r="B6" s="173" t="s">
        <v>63</v>
      </c>
      <c r="C6" s="185" t="s">
        <v>237</v>
      </c>
      <c r="D6" s="185" t="s">
        <v>238</v>
      </c>
      <c r="E6" s="300" t="s">
        <v>239</v>
      </c>
    </row>
    <row r="7" spans="1:5" s="1" customFormat="1" ht="12.75">
      <c r="A7" s="174">
        <v>1</v>
      </c>
      <c r="B7" s="175">
        <v>2</v>
      </c>
      <c r="C7" s="176">
        <v>4</v>
      </c>
      <c r="D7" s="176">
        <v>5</v>
      </c>
      <c r="E7" s="304">
        <v>6</v>
      </c>
    </row>
    <row r="8" spans="1:5" ht="24.75" customHeight="1">
      <c r="A8" s="146">
        <v>9</v>
      </c>
      <c r="B8" s="147" t="s">
        <v>64</v>
      </c>
      <c r="C8" s="153">
        <f>C9</f>
        <v>0</v>
      </c>
      <c r="D8" s="153">
        <f>D9</f>
        <v>0</v>
      </c>
      <c r="E8" s="153">
        <f>E9</f>
        <v>0</v>
      </c>
    </row>
    <row r="9" spans="1:5" s="4" customFormat="1" ht="15" customHeight="1">
      <c r="A9" s="96">
        <v>92</v>
      </c>
      <c r="B9" s="97" t="s">
        <v>65</v>
      </c>
      <c r="C9" s="154">
        <v>0</v>
      </c>
      <c r="D9" s="154"/>
      <c r="E9" s="154"/>
    </row>
    <row r="10" spans="1:5" s="10" customFormat="1" ht="15" customHeight="1">
      <c r="A10" s="38">
        <v>922</v>
      </c>
      <c r="B10" s="33" t="s">
        <v>66</v>
      </c>
      <c r="C10" s="171">
        <v>0</v>
      </c>
      <c r="D10" s="171"/>
      <c r="E10" s="171"/>
    </row>
    <row r="11" spans="1:5" s="4" customFormat="1" ht="15" customHeight="1">
      <c r="A11" s="40"/>
      <c r="B11" s="41"/>
      <c r="C11" s="25"/>
      <c r="D11" s="25"/>
      <c r="E11" s="25"/>
    </row>
    <row r="12" spans="1:5" ht="15" customHeight="1">
      <c r="A12" s="42"/>
      <c r="B12" s="37"/>
      <c r="C12" s="26"/>
      <c r="D12" s="26"/>
      <c r="E12" s="26"/>
    </row>
    <row r="13" spans="1:4" ht="15" customHeight="1">
      <c r="A13" s="42"/>
      <c r="B13" s="37"/>
      <c r="D13" s="26"/>
    </row>
    <row r="14" spans="1:5" s="4" customFormat="1" ht="15" customHeight="1">
      <c r="A14" s="40"/>
      <c r="B14" s="41"/>
      <c r="C14" s="25"/>
      <c r="D14" s="25"/>
      <c r="E14" s="25"/>
    </row>
    <row r="15" spans="1:5" ht="15" customHeight="1">
      <c r="A15" s="42"/>
      <c r="B15" s="37"/>
      <c r="C15" s="26"/>
      <c r="D15" s="26"/>
      <c r="E15" s="26"/>
    </row>
    <row r="16" spans="1:5" s="4" customFormat="1" ht="15" customHeight="1">
      <c r="A16" s="40" t="s">
        <v>4</v>
      </c>
      <c r="B16" s="41" t="s">
        <v>67</v>
      </c>
      <c r="C16" s="25"/>
      <c r="D16" s="25"/>
      <c r="E16" s="25"/>
    </row>
    <row r="17" spans="1:5" ht="15" customHeight="1">
      <c r="A17" s="42"/>
      <c r="B17" s="37"/>
      <c r="C17" s="26"/>
      <c r="D17" s="26"/>
      <c r="E17" s="26"/>
    </row>
    <row r="18" spans="1:5" s="8" customFormat="1" ht="38.25" customHeight="1">
      <c r="A18" s="54" t="s">
        <v>9</v>
      </c>
      <c r="B18" s="55" t="s">
        <v>68</v>
      </c>
      <c r="C18" s="185" t="s">
        <v>237</v>
      </c>
      <c r="D18" s="185" t="s">
        <v>238</v>
      </c>
      <c r="E18" s="300" t="s">
        <v>239</v>
      </c>
    </row>
    <row r="19" spans="1:5" s="145" customFormat="1" ht="11.25">
      <c r="A19" s="149">
        <v>1</v>
      </c>
      <c r="B19" s="150">
        <v>2</v>
      </c>
      <c r="C19" s="149">
        <v>4</v>
      </c>
      <c r="D19" s="149">
        <v>5</v>
      </c>
      <c r="E19" s="149">
        <v>6</v>
      </c>
    </row>
    <row r="20" spans="1:5" ht="24.75" customHeight="1">
      <c r="A20" s="139">
        <v>8</v>
      </c>
      <c r="B20" s="141" t="s">
        <v>69</v>
      </c>
      <c r="C20" s="116">
        <f>C21</f>
        <v>0</v>
      </c>
      <c r="D20" s="116">
        <v>1500000</v>
      </c>
      <c r="E20" s="116">
        <v>500000</v>
      </c>
    </row>
    <row r="21" spans="1:5" s="4" customFormat="1" ht="15" customHeight="1">
      <c r="A21" s="98">
        <v>84</v>
      </c>
      <c r="B21" s="99" t="s">
        <v>70</v>
      </c>
      <c r="C21" s="103">
        <v>0</v>
      </c>
      <c r="D21" s="103"/>
      <c r="E21" s="103"/>
    </row>
    <row r="22" spans="1:5" s="10" customFormat="1" ht="29.25" customHeight="1">
      <c r="A22" s="63">
        <v>844</v>
      </c>
      <c r="B22" s="64" t="s">
        <v>71</v>
      </c>
      <c r="C22" s="57">
        <v>0</v>
      </c>
      <c r="D22" s="57"/>
      <c r="E22" s="57"/>
    </row>
    <row r="23" spans="1:5" s="4" customFormat="1" ht="24.75" customHeight="1">
      <c r="A23" s="139">
        <v>5</v>
      </c>
      <c r="B23" s="141" t="s">
        <v>72</v>
      </c>
      <c r="C23" s="116">
        <v>570000</v>
      </c>
      <c r="D23" s="116">
        <v>570000</v>
      </c>
      <c r="E23" s="116">
        <v>570000</v>
      </c>
    </row>
    <row r="24" spans="1:5" s="4" customFormat="1" ht="15" customHeight="1">
      <c r="A24" s="98">
        <v>54</v>
      </c>
      <c r="B24" s="99" t="s">
        <v>189</v>
      </c>
      <c r="C24" s="103">
        <v>570000</v>
      </c>
      <c r="D24" s="103"/>
      <c r="E24" s="103"/>
    </row>
    <row r="25" spans="1:5" s="10" customFormat="1" ht="30.75" customHeight="1">
      <c r="A25" s="63">
        <v>544</v>
      </c>
      <c r="B25" s="64" t="s">
        <v>73</v>
      </c>
      <c r="C25" s="57">
        <v>570000</v>
      </c>
      <c r="D25" s="57"/>
      <c r="E25" s="57"/>
    </row>
    <row r="26" spans="1:5" s="4" customFormat="1" ht="15" customHeight="1">
      <c r="A26" s="40"/>
      <c r="B26" s="41"/>
      <c r="C26" s="25"/>
      <c r="D26" s="25"/>
      <c r="E26" s="25"/>
    </row>
    <row r="27" spans="1:2" s="4" customFormat="1" ht="15" customHeight="1">
      <c r="A27" s="15"/>
      <c r="B27" s="39"/>
    </row>
    <row r="28" spans="1:2" s="4" customFormat="1" ht="15" customHeight="1">
      <c r="A28" s="15"/>
      <c r="B28" s="39"/>
    </row>
    <row r="29" spans="1:2" ht="15" customHeight="1">
      <c r="A29" s="14"/>
      <c r="B29" s="35"/>
    </row>
    <row r="30" spans="1:2" ht="15" customHeight="1">
      <c r="A30" s="14"/>
      <c r="B30" s="35"/>
    </row>
    <row r="31" spans="1:2" s="4" customFormat="1" ht="15" customHeight="1">
      <c r="A31" s="15"/>
      <c r="B31" s="39"/>
    </row>
    <row r="32" spans="1:2" s="4" customFormat="1" ht="15" customHeight="1">
      <c r="A32" s="15"/>
      <c r="B32" s="39"/>
    </row>
    <row r="33" spans="1:2" s="10" customFormat="1" ht="15" customHeight="1">
      <c r="A33" s="13"/>
      <c r="B33" s="35"/>
    </row>
    <row r="34" spans="1:2" s="4" customFormat="1" ht="15" customHeight="1">
      <c r="A34" s="15"/>
      <c r="B34" s="39"/>
    </row>
    <row r="35" spans="1:2" s="4" customFormat="1" ht="15" customHeight="1">
      <c r="A35" s="15"/>
      <c r="B35" s="39"/>
    </row>
    <row r="36" spans="1:2" ht="15" customHeight="1">
      <c r="A36" s="14"/>
      <c r="B36" s="35"/>
    </row>
    <row r="37" spans="1:2" ht="15" customHeight="1">
      <c r="A37" s="14"/>
      <c r="B37" s="35"/>
    </row>
    <row r="38" spans="1:2" s="4" customFormat="1" ht="15" customHeight="1">
      <c r="A38" s="15"/>
      <c r="B38" s="39"/>
    </row>
    <row r="39" spans="1:2" ht="15" customHeight="1">
      <c r="A39" s="14"/>
      <c r="B39" s="35"/>
    </row>
    <row r="40" spans="1:2" ht="15" customHeight="1">
      <c r="A40" s="14"/>
      <c r="B40" s="35"/>
    </row>
    <row r="41" spans="1:2" ht="15" customHeight="1">
      <c r="A41" s="14"/>
      <c r="B41" s="35"/>
    </row>
    <row r="42" spans="1:2" s="4" customFormat="1" ht="15" customHeight="1">
      <c r="A42" s="15"/>
      <c r="B42" s="39"/>
    </row>
    <row r="43" spans="1:2" s="4" customFormat="1" ht="15" customHeight="1">
      <c r="A43" s="15"/>
      <c r="B43" s="39"/>
    </row>
    <row r="44" spans="1:2" ht="15" customHeight="1">
      <c r="A44" s="14"/>
      <c r="B44" s="35"/>
    </row>
    <row r="45" spans="1:2" s="4" customFormat="1" ht="15" customHeight="1">
      <c r="A45" s="15"/>
      <c r="B45" s="39"/>
    </row>
    <row r="46" spans="1:2" ht="15" customHeight="1">
      <c r="A46" s="14"/>
      <c r="B46" s="35"/>
    </row>
    <row r="47" spans="1:2" ht="15" customHeight="1">
      <c r="A47" s="14"/>
      <c r="B47" s="35"/>
    </row>
    <row r="48" spans="1:2" ht="15" customHeight="1">
      <c r="A48" s="14"/>
      <c r="B48" s="35"/>
    </row>
    <row r="49" spans="1:2" s="4" customFormat="1" ht="15" customHeight="1">
      <c r="A49" s="15"/>
      <c r="B49" s="39"/>
    </row>
    <row r="50" spans="1:2" s="4" customFormat="1" ht="15" customHeight="1">
      <c r="A50" s="15"/>
      <c r="B50" s="39"/>
    </row>
    <row r="51" spans="1:2" ht="15" customHeight="1">
      <c r="A51" s="14"/>
      <c r="B51" s="35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</sheetData>
  <sheetProtection/>
  <printOptions/>
  <pageMargins left="0.7480314960629921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3.140625" style="0" customWidth="1"/>
    <col min="2" max="2" width="38.00390625" style="17" customWidth="1"/>
    <col min="3" max="3" width="11.140625" style="0" customWidth="1"/>
    <col min="4" max="4" width="10.28125" style="0" customWidth="1"/>
    <col min="5" max="5" width="10.8515625" style="0" customWidth="1"/>
  </cols>
  <sheetData>
    <row r="1" spans="1:5" s="8" customFormat="1" ht="38.25" customHeight="1">
      <c r="A1" s="54" t="s">
        <v>9</v>
      </c>
      <c r="B1" s="55" t="s">
        <v>63</v>
      </c>
      <c r="C1" s="185" t="s">
        <v>237</v>
      </c>
      <c r="D1" s="185" t="s">
        <v>238</v>
      </c>
      <c r="E1" s="300" t="s">
        <v>239</v>
      </c>
    </row>
    <row r="2" spans="1:5" s="145" customFormat="1" ht="11.25">
      <c r="A2" s="149">
        <v>1</v>
      </c>
      <c r="B2" s="150">
        <v>2</v>
      </c>
      <c r="C2" s="149">
        <v>4</v>
      </c>
      <c r="D2" s="149">
        <v>5</v>
      </c>
      <c r="E2" s="149">
        <v>6</v>
      </c>
    </row>
    <row r="3" spans="1:6" s="4" customFormat="1" ht="24.75" customHeight="1">
      <c r="A3" s="139" t="s">
        <v>79</v>
      </c>
      <c r="B3" s="140" t="s">
        <v>80</v>
      </c>
      <c r="C3" s="116">
        <f>C4+C54+C95+C102+C109+C121+C159+C194+C205+C221</f>
        <v>6934300</v>
      </c>
      <c r="D3" s="116">
        <f>D4+D54+D95+D102+D109+D121+D159+D194+D205+D221</f>
        <v>7421000</v>
      </c>
      <c r="E3" s="116">
        <f>E4+E54+E95+E102+E109+E121+E159+E194+E205+E221</f>
        <v>5894000</v>
      </c>
      <c r="F3" s="138"/>
    </row>
    <row r="4" spans="1:6" s="4" customFormat="1" ht="24.75" customHeight="1">
      <c r="A4" s="139" t="s">
        <v>104</v>
      </c>
      <c r="B4" s="141" t="s">
        <v>105</v>
      </c>
      <c r="C4" s="136">
        <f aca="true" t="shared" si="0" ref="C4:E5">C5</f>
        <v>2472600</v>
      </c>
      <c r="D4" s="136">
        <f t="shared" si="0"/>
        <v>2344000</v>
      </c>
      <c r="E4" s="136">
        <f t="shared" si="0"/>
        <v>2239000</v>
      </c>
      <c r="F4" s="170"/>
    </row>
    <row r="5" spans="1:5" s="12" customFormat="1" ht="15" customHeight="1">
      <c r="A5" s="344" t="s">
        <v>186</v>
      </c>
      <c r="B5" s="345"/>
      <c r="C5" s="107">
        <f t="shared" si="0"/>
        <v>2472600</v>
      </c>
      <c r="D5" s="107">
        <f t="shared" si="0"/>
        <v>2344000</v>
      </c>
      <c r="E5" s="107">
        <f t="shared" si="0"/>
        <v>2239000</v>
      </c>
    </row>
    <row r="6" spans="1:5" s="12" customFormat="1" ht="15" customHeight="1">
      <c r="A6" s="59" t="s">
        <v>117</v>
      </c>
      <c r="B6" s="60"/>
      <c r="C6" s="107">
        <f>C7+C46+C50</f>
        <v>2472600</v>
      </c>
      <c r="D6" s="107">
        <f>D7+D46+D50</f>
        <v>2344000</v>
      </c>
      <c r="E6" s="107">
        <f>E7+E46+E50</f>
        <v>2239000</v>
      </c>
    </row>
    <row r="7" spans="1:5" s="12" customFormat="1" ht="15" customHeight="1">
      <c r="A7" s="61" t="s">
        <v>106</v>
      </c>
      <c r="B7" s="62" t="s">
        <v>247</v>
      </c>
      <c r="C7" s="108">
        <f>C8+C38+C43</f>
        <v>2192600</v>
      </c>
      <c r="D7" s="108">
        <f>D8+D38+D43</f>
        <v>2024000</v>
      </c>
      <c r="E7" s="108">
        <f>E8+E38+E43</f>
        <v>2019000</v>
      </c>
    </row>
    <row r="8" spans="1:5" s="4" customFormat="1" ht="15.75" customHeight="1">
      <c r="A8" s="98">
        <v>3</v>
      </c>
      <c r="B8" s="99" t="s">
        <v>101</v>
      </c>
      <c r="C8" s="103">
        <f>C9+C14+C32</f>
        <v>2050600</v>
      </c>
      <c r="D8" s="103">
        <f>D9+D14+D32</f>
        <v>1920000</v>
      </c>
      <c r="E8" s="103">
        <f>E9+E14+E32</f>
        <v>1915000</v>
      </c>
    </row>
    <row r="9" spans="1:5" ht="15" customHeight="1">
      <c r="A9" s="98">
        <v>31</v>
      </c>
      <c r="B9" s="99" t="s">
        <v>38</v>
      </c>
      <c r="C9" s="103">
        <f>SUM(C10:C13)</f>
        <v>949600</v>
      </c>
      <c r="D9" s="103">
        <v>950000</v>
      </c>
      <c r="E9" s="103">
        <v>950000</v>
      </c>
    </row>
    <row r="10" spans="1:5" ht="15" customHeight="1">
      <c r="A10" s="63">
        <v>3111</v>
      </c>
      <c r="B10" s="64" t="s">
        <v>81</v>
      </c>
      <c r="C10" s="57">
        <v>786000</v>
      </c>
      <c r="D10" s="57"/>
      <c r="E10" s="57"/>
    </row>
    <row r="11" spans="1:5" s="4" customFormat="1" ht="15" customHeight="1">
      <c r="A11" s="63">
        <v>3121</v>
      </c>
      <c r="B11" s="64" t="s">
        <v>40</v>
      </c>
      <c r="C11" s="87">
        <v>30400</v>
      </c>
      <c r="D11" s="87"/>
      <c r="E11" s="87"/>
    </row>
    <row r="12" spans="1:5" ht="15" customHeight="1">
      <c r="A12" s="63">
        <v>3132</v>
      </c>
      <c r="B12" s="64" t="s">
        <v>193</v>
      </c>
      <c r="C12" s="57">
        <v>120000</v>
      </c>
      <c r="D12" s="57"/>
      <c r="E12" s="57"/>
    </row>
    <row r="13" spans="1:5" ht="15" customHeight="1">
      <c r="A13" s="63">
        <v>3133</v>
      </c>
      <c r="B13" s="64" t="s">
        <v>82</v>
      </c>
      <c r="C13" s="57">
        <v>13200</v>
      </c>
      <c r="D13" s="57"/>
      <c r="E13" s="57"/>
    </row>
    <row r="14" spans="1:5" s="4" customFormat="1" ht="15" customHeight="1">
      <c r="A14" s="98">
        <v>32</v>
      </c>
      <c r="B14" s="99" t="s">
        <v>42</v>
      </c>
      <c r="C14" s="103">
        <f>SUM(C15:C31)</f>
        <v>995000</v>
      </c>
      <c r="D14" s="103">
        <v>900000</v>
      </c>
      <c r="E14" s="103">
        <v>900000</v>
      </c>
    </row>
    <row r="15" spans="1:5" ht="15" customHeight="1">
      <c r="A15" s="63">
        <v>3211</v>
      </c>
      <c r="B15" s="64" t="s">
        <v>83</v>
      </c>
      <c r="C15" s="57">
        <v>13000</v>
      </c>
      <c r="D15" s="57"/>
      <c r="E15" s="57"/>
    </row>
    <row r="16" spans="1:5" ht="15" customHeight="1">
      <c r="A16" s="63">
        <v>3212</v>
      </c>
      <c r="B16" s="64" t="s">
        <v>107</v>
      </c>
      <c r="C16" s="57">
        <v>53000</v>
      </c>
      <c r="D16" s="57"/>
      <c r="E16" s="57"/>
    </row>
    <row r="17" spans="1:5" ht="15" customHeight="1">
      <c r="A17" s="63">
        <v>3213</v>
      </c>
      <c r="B17" s="64" t="s">
        <v>84</v>
      </c>
      <c r="C17" s="57">
        <v>6000</v>
      </c>
      <c r="D17" s="57"/>
      <c r="E17" s="57"/>
    </row>
    <row r="18" spans="1:5" ht="15" customHeight="1">
      <c r="A18" s="63">
        <v>3221</v>
      </c>
      <c r="B18" s="64" t="s">
        <v>108</v>
      </c>
      <c r="C18" s="57">
        <v>60000</v>
      </c>
      <c r="D18" s="57"/>
      <c r="E18" s="57"/>
    </row>
    <row r="19" spans="1:5" ht="15" customHeight="1">
      <c r="A19" s="63">
        <v>3223</v>
      </c>
      <c r="B19" s="64" t="s">
        <v>235</v>
      </c>
      <c r="C19" s="57">
        <v>190000</v>
      </c>
      <c r="D19" s="57"/>
      <c r="E19" s="57"/>
    </row>
    <row r="20" spans="1:5" ht="15" customHeight="1">
      <c r="A20" s="63">
        <v>3224</v>
      </c>
      <c r="B20" s="64" t="s">
        <v>279</v>
      </c>
      <c r="C20" s="57">
        <v>30000</v>
      </c>
      <c r="D20" s="57"/>
      <c r="E20" s="57"/>
    </row>
    <row r="21" spans="1:5" ht="15" customHeight="1">
      <c r="A21" s="63">
        <v>3225</v>
      </c>
      <c r="B21" s="64" t="s">
        <v>88</v>
      </c>
      <c r="C21" s="57">
        <v>50000</v>
      </c>
      <c r="D21" s="57"/>
      <c r="E21" s="57"/>
    </row>
    <row r="22" spans="1:5" ht="15" customHeight="1">
      <c r="A22" s="63">
        <v>3231</v>
      </c>
      <c r="B22" s="64" t="s">
        <v>85</v>
      </c>
      <c r="C22" s="57">
        <v>90000</v>
      </c>
      <c r="D22" s="57"/>
      <c r="E22" s="57"/>
    </row>
    <row r="23" spans="1:5" ht="15" customHeight="1">
      <c r="A23" s="63">
        <v>3232</v>
      </c>
      <c r="B23" s="64" t="s">
        <v>200</v>
      </c>
      <c r="C23" s="57">
        <v>5000</v>
      </c>
      <c r="D23" s="57"/>
      <c r="E23" s="57"/>
    </row>
    <row r="24" spans="1:5" ht="15" customHeight="1">
      <c r="A24" s="63">
        <v>3233</v>
      </c>
      <c r="B24" s="64" t="s">
        <v>109</v>
      </c>
      <c r="C24" s="57">
        <v>30000</v>
      </c>
      <c r="D24" s="57"/>
      <c r="E24" s="57"/>
    </row>
    <row r="25" spans="1:5" ht="15" customHeight="1">
      <c r="A25" s="221">
        <v>3234</v>
      </c>
      <c r="B25" s="222" t="s">
        <v>207</v>
      </c>
      <c r="C25" s="223"/>
      <c r="D25" s="223"/>
      <c r="E25" s="223"/>
    </row>
    <row r="26" spans="1:5" ht="15" customHeight="1">
      <c r="A26" s="224">
        <v>3234</v>
      </c>
      <c r="B26" s="225" t="s">
        <v>208</v>
      </c>
      <c r="C26" s="220">
        <v>60000</v>
      </c>
      <c r="D26" s="220"/>
      <c r="E26" s="220"/>
    </row>
    <row r="27" spans="1:5" ht="15" customHeight="1">
      <c r="A27" s="63">
        <v>3236</v>
      </c>
      <c r="B27" s="64" t="s">
        <v>110</v>
      </c>
      <c r="C27" s="57">
        <v>80000</v>
      </c>
      <c r="D27" s="57"/>
      <c r="E27" s="57"/>
    </row>
    <row r="28" spans="1:5" ht="22.5" customHeight="1">
      <c r="A28" s="63">
        <v>3237</v>
      </c>
      <c r="B28" s="64" t="s">
        <v>157</v>
      </c>
      <c r="C28" s="57">
        <v>150000</v>
      </c>
      <c r="D28" s="57"/>
      <c r="E28" s="57"/>
    </row>
    <row r="29" spans="1:5" ht="15" customHeight="1">
      <c r="A29" s="63">
        <v>3238</v>
      </c>
      <c r="B29" s="64" t="s">
        <v>111</v>
      </c>
      <c r="C29" s="57">
        <v>25000</v>
      </c>
      <c r="D29" s="57"/>
      <c r="E29" s="57"/>
    </row>
    <row r="30" spans="1:5" ht="15" customHeight="1">
      <c r="A30" s="63">
        <v>3292</v>
      </c>
      <c r="B30" s="64" t="s">
        <v>112</v>
      </c>
      <c r="C30" s="57">
        <v>3000</v>
      </c>
      <c r="D30" s="57"/>
      <c r="E30" s="57"/>
    </row>
    <row r="31" spans="1:5" ht="15" customHeight="1">
      <c r="A31" s="63">
        <v>3299</v>
      </c>
      <c r="B31" s="64" t="s">
        <v>46</v>
      </c>
      <c r="C31" s="57">
        <v>150000</v>
      </c>
      <c r="D31" s="57"/>
      <c r="E31" s="57"/>
    </row>
    <row r="32" spans="1:5" ht="15" customHeight="1">
      <c r="A32" s="98">
        <v>34</v>
      </c>
      <c r="B32" s="99" t="s">
        <v>245</v>
      </c>
      <c r="C32" s="103">
        <f>SUM(C33:C37)</f>
        <v>106000</v>
      </c>
      <c r="D32" s="103">
        <v>70000</v>
      </c>
      <c r="E32" s="103">
        <v>65000</v>
      </c>
    </row>
    <row r="33" spans="1:5" ht="15" customHeight="1">
      <c r="A33" s="63">
        <v>3423</v>
      </c>
      <c r="B33" s="64" t="s">
        <v>243</v>
      </c>
      <c r="C33" s="87">
        <v>75000</v>
      </c>
      <c r="D33" s="87"/>
      <c r="E33" s="87"/>
    </row>
    <row r="34" spans="1:5" s="4" customFormat="1" ht="15" customHeight="1">
      <c r="A34" s="63">
        <v>3431</v>
      </c>
      <c r="B34" s="64" t="s">
        <v>244</v>
      </c>
      <c r="C34" s="57">
        <v>12000</v>
      </c>
      <c r="D34" s="57"/>
      <c r="E34" s="57"/>
    </row>
    <row r="35" spans="1:5" s="4" customFormat="1" ht="15" customHeight="1">
      <c r="A35" s="63">
        <v>3431</v>
      </c>
      <c r="B35" s="64" t="s">
        <v>209</v>
      </c>
      <c r="C35" s="57">
        <v>10000</v>
      </c>
      <c r="D35" s="57"/>
      <c r="E35" s="57"/>
    </row>
    <row r="36" spans="1:5" ht="15" customHeight="1">
      <c r="A36" s="63">
        <v>3433</v>
      </c>
      <c r="B36" s="64" t="s">
        <v>87</v>
      </c>
      <c r="C36" s="57">
        <v>5000</v>
      </c>
      <c r="D36" s="57"/>
      <c r="E36" s="57"/>
    </row>
    <row r="37" spans="1:5" s="235" customFormat="1" ht="15" customHeight="1">
      <c r="A37" s="63">
        <v>3434</v>
      </c>
      <c r="B37" s="64" t="s">
        <v>190</v>
      </c>
      <c r="C37" s="57">
        <v>4000</v>
      </c>
      <c r="D37" s="57"/>
      <c r="E37" s="57"/>
    </row>
    <row r="38" spans="1:5" s="235" customFormat="1" ht="13.5" customHeight="1">
      <c r="A38" s="98">
        <v>41</v>
      </c>
      <c r="B38" s="238" t="s">
        <v>60</v>
      </c>
      <c r="C38" s="103">
        <f>SUM(C39:C42)</f>
        <v>132000</v>
      </c>
      <c r="D38" s="103">
        <v>94000</v>
      </c>
      <c r="E38" s="103">
        <v>94000</v>
      </c>
    </row>
    <row r="39" spans="1:5" s="4" customFormat="1" ht="28.5" customHeight="1">
      <c r="A39" s="63">
        <v>4111</v>
      </c>
      <c r="B39" s="64" t="s">
        <v>293</v>
      </c>
      <c r="C39" s="57">
        <v>94000</v>
      </c>
      <c r="D39" s="57"/>
      <c r="E39" s="57"/>
    </row>
    <row r="40" spans="1:5" s="4" customFormat="1" ht="15" customHeight="1">
      <c r="A40" s="63">
        <v>4126</v>
      </c>
      <c r="B40" s="64" t="s">
        <v>301</v>
      </c>
      <c r="C40" s="57">
        <v>15000</v>
      </c>
      <c r="D40" s="57"/>
      <c r="E40" s="57"/>
    </row>
    <row r="41" spans="1:5" s="4" customFormat="1" ht="15" customHeight="1">
      <c r="A41" s="63">
        <v>4126</v>
      </c>
      <c r="B41" s="64" t="s">
        <v>302</v>
      </c>
      <c r="C41" s="57">
        <v>8000</v>
      </c>
      <c r="D41" s="57"/>
      <c r="E41" s="57"/>
    </row>
    <row r="42" spans="1:5" s="4" customFormat="1" ht="12.75" customHeight="1">
      <c r="A42" s="63">
        <v>4126</v>
      </c>
      <c r="B42" s="64" t="s">
        <v>303</v>
      </c>
      <c r="C42" s="57">
        <v>15000</v>
      </c>
      <c r="D42" s="57"/>
      <c r="E42" s="57"/>
    </row>
    <row r="43" spans="1:5" s="235" customFormat="1" ht="25.5" customHeight="1">
      <c r="A43" s="239">
        <v>42</v>
      </c>
      <c r="B43" s="234" t="s">
        <v>249</v>
      </c>
      <c r="C43" s="103">
        <f>C44+C45</f>
        <v>10000</v>
      </c>
      <c r="D43" s="103">
        <v>10000</v>
      </c>
      <c r="E43" s="103">
        <v>10000</v>
      </c>
    </row>
    <row r="44" spans="1:5" s="235" customFormat="1" ht="12.75">
      <c r="A44" s="63">
        <v>4221</v>
      </c>
      <c r="B44" s="88" t="s">
        <v>234</v>
      </c>
      <c r="C44" s="57">
        <v>5000</v>
      </c>
      <c r="D44" s="57"/>
      <c r="E44" s="57"/>
    </row>
    <row r="45" spans="1:9" s="235" customFormat="1" ht="12.75">
      <c r="A45" s="63">
        <v>4223</v>
      </c>
      <c r="B45" s="88" t="s">
        <v>185</v>
      </c>
      <c r="C45" s="57">
        <v>5000</v>
      </c>
      <c r="D45" s="57"/>
      <c r="E45" s="57"/>
      <c r="I45" s="236"/>
    </row>
    <row r="46" spans="1:5" s="237" customFormat="1" ht="12.75">
      <c r="A46" s="65" t="s">
        <v>248</v>
      </c>
      <c r="B46" s="66"/>
      <c r="C46" s="104">
        <f aca="true" t="shared" si="1" ref="C46:E47">C47</f>
        <v>260000</v>
      </c>
      <c r="D46" s="104">
        <v>300000</v>
      </c>
      <c r="E46" s="104">
        <v>200000</v>
      </c>
    </row>
    <row r="47" spans="1:5" ht="12.75">
      <c r="A47" s="101">
        <v>3</v>
      </c>
      <c r="B47" s="100" t="s">
        <v>101</v>
      </c>
      <c r="C47" s="105">
        <f t="shared" si="1"/>
        <v>260000</v>
      </c>
      <c r="D47" s="105">
        <f t="shared" si="1"/>
        <v>0</v>
      </c>
      <c r="E47" s="105">
        <f t="shared" si="1"/>
        <v>0</v>
      </c>
    </row>
    <row r="48" spans="1:5" ht="12.75">
      <c r="A48" s="101">
        <v>32</v>
      </c>
      <c r="B48" s="100" t="s">
        <v>42</v>
      </c>
      <c r="C48" s="105">
        <f>C49</f>
        <v>260000</v>
      </c>
      <c r="D48" s="105">
        <f>D49</f>
        <v>0</v>
      </c>
      <c r="E48" s="105">
        <f>E49</f>
        <v>0</v>
      </c>
    </row>
    <row r="49" spans="1:5" ht="12.75">
      <c r="A49" s="67">
        <v>3232</v>
      </c>
      <c r="B49" s="68" t="s">
        <v>113</v>
      </c>
      <c r="C49" s="86">
        <v>260000</v>
      </c>
      <c r="D49" s="86"/>
      <c r="E49" s="86"/>
    </row>
    <row r="50" spans="1:5" ht="12.75">
      <c r="A50" s="70" t="s">
        <v>262</v>
      </c>
      <c r="B50" s="66"/>
      <c r="C50" s="104">
        <f aca="true" t="shared" si="2" ref="C50:E52">C51</f>
        <v>20000</v>
      </c>
      <c r="D50" s="104">
        <v>20000</v>
      </c>
      <c r="E50" s="104">
        <v>20000</v>
      </c>
    </row>
    <row r="51" spans="1:5" ht="12.75">
      <c r="A51" s="101">
        <v>3</v>
      </c>
      <c r="B51" s="100" t="s">
        <v>101</v>
      </c>
      <c r="C51" s="214">
        <f t="shared" si="2"/>
        <v>20000</v>
      </c>
      <c r="D51" s="214">
        <f t="shared" si="2"/>
        <v>0</v>
      </c>
      <c r="E51" s="214">
        <f t="shared" si="2"/>
        <v>0</v>
      </c>
    </row>
    <row r="52" spans="1:5" ht="12.75">
      <c r="A52" s="101">
        <v>38</v>
      </c>
      <c r="B52" s="100" t="s">
        <v>177</v>
      </c>
      <c r="C52" s="214">
        <f t="shared" si="2"/>
        <v>20000</v>
      </c>
      <c r="D52" s="214">
        <f t="shared" si="2"/>
        <v>0</v>
      </c>
      <c r="E52" s="214">
        <f t="shared" si="2"/>
        <v>0</v>
      </c>
    </row>
    <row r="53" spans="1:5" ht="12.75">
      <c r="A53" s="67">
        <v>3831</v>
      </c>
      <c r="B53" s="68" t="s">
        <v>178</v>
      </c>
      <c r="C53" s="86">
        <v>20000</v>
      </c>
      <c r="D53" s="86"/>
      <c r="E53" s="86"/>
    </row>
    <row r="54" spans="1:6" ht="15.75" customHeight="1">
      <c r="A54" s="142" t="s">
        <v>114</v>
      </c>
      <c r="B54" s="118" t="s">
        <v>115</v>
      </c>
      <c r="C54" s="117">
        <f>C55</f>
        <v>2198000</v>
      </c>
      <c r="D54" s="117">
        <f>D55</f>
        <v>2828000</v>
      </c>
      <c r="E54" s="117">
        <f>E55</f>
        <v>1428000</v>
      </c>
      <c r="F54" s="5"/>
    </row>
    <row r="55" spans="1:5" ht="17.25" customHeight="1">
      <c r="A55" s="85" t="s">
        <v>116</v>
      </c>
      <c r="B55" s="83"/>
      <c r="C55" s="117">
        <f>C56+C82</f>
        <v>2198000</v>
      </c>
      <c r="D55" s="117">
        <f>D56+D82</f>
        <v>2828000</v>
      </c>
      <c r="E55" s="117">
        <f>E56+E82</f>
        <v>1428000</v>
      </c>
    </row>
    <row r="56" spans="1:5" ht="21" customHeight="1">
      <c r="A56" s="355" t="s">
        <v>118</v>
      </c>
      <c r="B56" s="345"/>
      <c r="C56" s="106">
        <f>C57+C63+C67+C73+C78</f>
        <v>655000</v>
      </c>
      <c r="D56" s="106">
        <f>D57+D63+D67+D73+D78</f>
        <v>685000</v>
      </c>
      <c r="E56" s="106">
        <f>E57+E63+E67+E73+E78</f>
        <v>685000</v>
      </c>
    </row>
    <row r="57" spans="1:5" ht="16.5" customHeight="1">
      <c r="A57" s="70" t="s">
        <v>198</v>
      </c>
      <c r="B57" s="66"/>
      <c r="C57" s="104">
        <f>C58</f>
        <v>120000</v>
      </c>
      <c r="D57" s="104">
        <v>120000</v>
      </c>
      <c r="E57" s="104">
        <v>120000</v>
      </c>
    </row>
    <row r="58" spans="1:5" ht="12.75">
      <c r="A58" s="101">
        <v>3</v>
      </c>
      <c r="B58" s="100" t="s">
        <v>101</v>
      </c>
      <c r="C58" s="214">
        <f>C59</f>
        <v>120000</v>
      </c>
      <c r="D58" s="214"/>
      <c r="E58" s="214"/>
    </row>
    <row r="59" spans="1:5" ht="12.75">
      <c r="A59" s="101">
        <v>32</v>
      </c>
      <c r="B59" s="100" t="s">
        <v>42</v>
      </c>
      <c r="C59" s="214">
        <f>C60+C61+C62</f>
        <v>120000</v>
      </c>
      <c r="D59" s="214"/>
      <c r="E59" s="214"/>
    </row>
    <row r="60" spans="1:5" ht="13.5" customHeight="1">
      <c r="A60" s="67">
        <v>3234</v>
      </c>
      <c r="B60" s="68" t="s">
        <v>253</v>
      </c>
      <c r="C60" s="69">
        <v>70000</v>
      </c>
      <c r="D60" s="69"/>
      <c r="E60" s="69"/>
    </row>
    <row r="61" spans="1:5" ht="15" customHeight="1">
      <c r="A61" s="67">
        <v>3234</v>
      </c>
      <c r="B61" s="68" t="s">
        <v>257</v>
      </c>
      <c r="C61" s="69">
        <v>30000</v>
      </c>
      <c r="D61" s="69"/>
      <c r="E61" s="69"/>
    </row>
    <row r="62" spans="1:5" ht="14.25" customHeight="1">
      <c r="A62" s="67">
        <v>3234</v>
      </c>
      <c r="B62" s="68" t="s">
        <v>242</v>
      </c>
      <c r="C62" s="69">
        <v>20000</v>
      </c>
      <c r="D62" s="69"/>
      <c r="E62" s="69"/>
    </row>
    <row r="63" spans="1:5" ht="12.75">
      <c r="A63" s="70" t="s">
        <v>258</v>
      </c>
      <c r="B63" s="72"/>
      <c r="C63" s="104">
        <f>C64</f>
        <v>130000</v>
      </c>
      <c r="D63" s="104">
        <v>200000</v>
      </c>
      <c r="E63" s="104">
        <v>200000</v>
      </c>
    </row>
    <row r="64" spans="1:5" ht="12.75">
      <c r="A64" s="101">
        <v>3</v>
      </c>
      <c r="B64" s="100" t="s">
        <v>101</v>
      </c>
      <c r="C64" s="214">
        <f>C65</f>
        <v>130000</v>
      </c>
      <c r="D64" s="214"/>
      <c r="E64" s="214"/>
    </row>
    <row r="65" spans="1:5" ht="12.75">
      <c r="A65" s="101">
        <v>32</v>
      </c>
      <c r="B65" s="100" t="s">
        <v>42</v>
      </c>
      <c r="C65" s="214">
        <f>C66</f>
        <v>130000</v>
      </c>
      <c r="D65" s="214"/>
      <c r="E65" s="214"/>
    </row>
    <row r="66" spans="1:5" ht="12.75">
      <c r="A66" s="67">
        <v>3234</v>
      </c>
      <c r="B66" s="68" t="s">
        <v>77</v>
      </c>
      <c r="C66" s="69">
        <v>130000</v>
      </c>
      <c r="D66" s="69"/>
      <c r="E66" s="69"/>
    </row>
    <row r="67" spans="1:5" ht="12.75">
      <c r="A67" s="70" t="s">
        <v>259</v>
      </c>
      <c r="B67" s="72"/>
      <c r="C67" s="104">
        <f>C68</f>
        <v>135000</v>
      </c>
      <c r="D67" s="104">
        <v>135000</v>
      </c>
      <c r="E67" s="104">
        <v>135000</v>
      </c>
    </row>
    <row r="68" spans="1:5" ht="12.75">
      <c r="A68" s="101">
        <v>3</v>
      </c>
      <c r="B68" s="100" t="s">
        <v>101</v>
      </c>
      <c r="C68" s="214">
        <f>C69</f>
        <v>135000</v>
      </c>
      <c r="D68" s="214"/>
      <c r="E68" s="214"/>
    </row>
    <row r="69" spans="1:5" ht="12.75">
      <c r="A69" s="101">
        <v>32</v>
      </c>
      <c r="B69" s="100" t="s">
        <v>42</v>
      </c>
      <c r="C69" s="214">
        <f>SUM(C70:C72)</f>
        <v>135000</v>
      </c>
      <c r="D69" s="214"/>
      <c r="E69" s="214"/>
    </row>
    <row r="70" spans="1:5" ht="13.5" customHeight="1">
      <c r="A70" s="67">
        <v>3234</v>
      </c>
      <c r="B70" s="68" t="s">
        <v>260</v>
      </c>
      <c r="C70" s="69">
        <v>100000</v>
      </c>
      <c r="D70" s="69"/>
      <c r="E70" s="69"/>
    </row>
    <row r="71" spans="1:5" ht="15" customHeight="1">
      <c r="A71" s="67">
        <v>3234</v>
      </c>
      <c r="B71" s="68" t="s">
        <v>261</v>
      </c>
      <c r="C71" s="69">
        <v>20000</v>
      </c>
      <c r="D71" s="69"/>
      <c r="E71" s="69"/>
    </row>
    <row r="72" spans="1:5" ht="12.75" customHeight="1">
      <c r="A72" s="67">
        <v>3234</v>
      </c>
      <c r="B72" s="68" t="s">
        <v>294</v>
      </c>
      <c r="C72" s="69">
        <v>15000</v>
      </c>
      <c r="D72" s="69"/>
      <c r="E72" s="69"/>
    </row>
    <row r="73" spans="1:5" ht="12.75">
      <c r="A73" s="70" t="s">
        <v>119</v>
      </c>
      <c r="B73" s="66"/>
      <c r="C73" s="104">
        <f>C74</f>
        <v>230000</v>
      </c>
      <c r="D73" s="104">
        <v>230000</v>
      </c>
      <c r="E73" s="104">
        <v>230000</v>
      </c>
    </row>
    <row r="74" spans="1:5" ht="12.75">
      <c r="A74" s="101">
        <v>3</v>
      </c>
      <c r="B74" s="100" t="s">
        <v>101</v>
      </c>
      <c r="C74" s="214">
        <f>C75</f>
        <v>230000</v>
      </c>
      <c r="D74" s="214"/>
      <c r="E74" s="214"/>
    </row>
    <row r="75" spans="1:5" ht="12.75">
      <c r="A75" s="101">
        <v>32</v>
      </c>
      <c r="B75" s="100" t="s">
        <v>42</v>
      </c>
      <c r="C75" s="214">
        <f>SUM(C76:C77)</f>
        <v>230000</v>
      </c>
      <c r="D75" s="214"/>
      <c r="E75" s="214"/>
    </row>
    <row r="76" spans="1:5" ht="12.75" customHeight="1">
      <c r="A76" s="67">
        <v>3223</v>
      </c>
      <c r="B76" s="68" t="s">
        <v>263</v>
      </c>
      <c r="C76" s="69">
        <v>160000</v>
      </c>
      <c r="D76" s="69"/>
      <c r="E76" s="69"/>
    </row>
    <row r="77" spans="1:5" ht="13.5" customHeight="1">
      <c r="A77" s="67">
        <v>3234</v>
      </c>
      <c r="B77" s="68" t="s">
        <v>254</v>
      </c>
      <c r="C77" s="69">
        <v>70000</v>
      </c>
      <c r="D77" s="69"/>
      <c r="E77" s="69"/>
    </row>
    <row r="78" spans="1:5" ht="12.75">
      <c r="A78" s="208" t="s">
        <v>264</v>
      </c>
      <c r="B78" s="209"/>
      <c r="C78" s="211">
        <f aca="true" t="shared" si="3" ref="C78:E79">C79</f>
        <v>40000</v>
      </c>
      <c r="D78" s="211">
        <f t="shared" si="3"/>
        <v>0</v>
      </c>
      <c r="E78" s="211">
        <f t="shared" si="3"/>
        <v>0</v>
      </c>
    </row>
    <row r="79" spans="1:5" ht="12.75">
      <c r="A79" s="210">
        <v>3</v>
      </c>
      <c r="B79" s="168" t="s">
        <v>101</v>
      </c>
      <c r="C79" s="214">
        <f t="shared" si="3"/>
        <v>40000</v>
      </c>
      <c r="D79" s="214"/>
      <c r="E79" s="214"/>
    </row>
    <row r="80" spans="1:5" ht="12.75">
      <c r="A80" s="210">
        <v>32</v>
      </c>
      <c r="B80" s="207" t="s">
        <v>42</v>
      </c>
      <c r="C80" s="214">
        <f>C81</f>
        <v>40000</v>
      </c>
      <c r="D80" s="214"/>
      <c r="E80" s="214"/>
    </row>
    <row r="81" spans="1:5" ht="12.75">
      <c r="A81" s="67">
        <v>3234</v>
      </c>
      <c r="B81" s="68" t="s">
        <v>233</v>
      </c>
      <c r="C81" s="69">
        <v>40000</v>
      </c>
      <c r="D81" s="69"/>
      <c r="E81" s="69"/>
    </row>
    <row r="82" spans="1:5" ht="12.75">
      <c r="A82" s="73" t="s">
        <v>255</v>
      </c>
      <c r="B82" s="160"/>
      <c r="C82" s="106">
        <f>C83+C87+C91</f>
        <v>1543000</v>
      </c>
      <c r="D82" s="106">
        <f>D83+D87+D91</f>
        <v>2143000</v>
      </c>
      <c r="E82" s="106">
        <f>E83+E87+E91</f>
        <v>743000</v>
      </c>
    </row>
    <row r="83" spans="1:5" ht="12.75">
      <c r="A83" s="61" t="s">
        <v>256</v>
      </c>
      <c r="B83" s="75"/>
      <c r="C83" s="104">
        <f>C84</f>
        <v>500000</v>
      </c>
      <c r="D83" s="104">
        <v>600000</v>
      </c>
      <c r="E83" s="104">
        <v>700000</v>
      </c>
    </row>
    <row r="84" spans="1:5" ht="15.75" customHeight="1">
      <c r="A84" s="98">
        <v>4</v>
      </c>
      <c r="B84" s="99" t="s">
        <v>120</v>
      </c>
      <c r="C84" s="250">
        <f>C85</f>
        <v>500000</v>
      </c>
      <c r="D84" s="250"/>
      <c r="E84" s="250"/>
    </row>
    <row r="85" spans="1:5" ht="14.25" customHeight="1">
      <c r="A85" s="98">
        <v>42</v>
      </c>
      <c r="B85" s="100" t="s">
        <v>121</v>
      </c>
      <c r="C85" s="250">
        <f>C86</f>
        <v>500000</v>
      </c>
      <c r="D85" s="250"/>
      <c r="E85" s="250"/>
    </row>
    <row r="86" spans="1:5" ht="15" customHeight="1">
      <c r="A86" s="63">
        <v>4213</v>
      </c>
      <c r="B86" s="64" t="s">
        <v>221</v>
      </c>
      <c r="C86" s="57">
        <v>500000</v>
      </c>
      <c r="D86" s="57"/>
      <c r="E86" s="57"/>
    </row>
    <row r="87" spans="1:5" ht="15" customHeight="1">
      <c r="A87" s="164" t="s">
        <v>290</v>
      </c>
      <c r="B87" s="162"/>
      <c r="C87" s="213">
        <f aca="true" t="shared" si="4" ref="C87:E88">C88</f>
        <v>1000000</v>
      </c>
      <c r="D87" s="213">
        <v>1500000</v>
      </c>
      <c r="E87" s="213">
        <f t="shared" si="4"/>
        <v>0</v>
      </c>
    </row>
    <row r="88" spans="1:5" ht="15" customHeight="1">
      <c r="A88" s="166">
        <v>4</v>
      </c>
      <c r="B88" s="165" t="s">
        <v>120</v>
      </c>
      <c r="C88" s="250">
        <f t="shared" si="4"/>
        <v>1000000</v>
      </c>
      <c r="D88" s="250"/>
      <c r="E88" s="250"/>
    </row>
    <row r="89" spans="1:5" ht="15" customHeight="1">
      <c r="A89" s="166">
        <v>42</v>
      </c>
      <c r="B89" s="163" t="s">
        <v>194</v>
      </c>
      <c r="C89" s="250">
        <f>C90</f>
        <v>1000000</v>
      </c>
      <c r="D89" s="250"/>
      <c r="E89" s="250"/>
    </row>
    <row r="90" spans="1:5" ht="15" customHeight="1">
      <c r="A90" s="63">
        <v>4212</v>
      </c>
      <c r="B90" s="64" t="s">
        <v>289</v>
      </c>
      <c r="C90" s="87">
        <v>1000000</v>
      </c>
      <c r="D90" s="87"/>
      <c r="E90" s="87"/>
    </row>
    <row r="91" spans="1:5" ht="15" customHeight="1">
      <c r="A91" s="233" t="s">
        <v>220</v>
      </c>
      <c r="B91" s="232" t="s">
        <v>265</v>
      </c>
      <c r="C91" s="212">
        <f>C92</f>
        <v>43000</v>
      </c>
      <c r="D91" s="212">
        <v>43000</v>
      </c>
      <c r="E91" s="212">
        <v>43000</v>
      </c>
    </row>
    <row r="92" spans="1:5" ht="15" customHeight="1">
      <c r="A92" s="166">
        <v>4</v>
      </c>
      <c r="B92" s="165" t="s">
        <v>120</v>
      </c>
      <c r="C92" s="250">
        <f>C93</f>
        <v>43000</v>
      </c>
      <c r="D92" s="250"/>
      <c r="E92" s="250"/>
    </row>
    <row r="93" spans="1:5" ht="15" customHeight="1">
      <c r="A93" s="231">
        <v>42</v>
      </c>
      <c r="B93" s="165" t="s">
        <v>218</v>
      </c>
      <c r="C93" s="250">
        <f>C94</f>
        <v>43000</v>
      </c>
      <c r="D93" s="250"/>
      <c r="E93" s="250"/>
    </row>
    <row r="94" spans="1:5" ht="15" customHeight="1">
      <c r="A94" s="215">
        <v>4231</v>
      </c>
      <c r="B94" s="216" t="s">
        <v>299</v>
      </c>
      <c r="C94" s="57">
        <v>43000</v>
      </c>
      <c r="D94" s="57"/>
      <c r="E94" s="57"/>
    </row>
    <row r="95" spans="1:5" ht="15" customHeight="1">
      <c r="A95" s="257" t="s">
        <v>223</v>
      </c>
      <c r="B95" s="253" t="s">
        <v>252</v>
      </c>
      <c r="C95" s="259">
        <f aca="true" t="shared" si="5" ref="C95:E100">C96</f>
        <v>60000</v>
      </c>
      <c r="D95" s="259">
        <f t="shared" si="5"/>
        <v>60000</v>
      </c>
      <c r="E95" s="259">
        <f t="shared" si="5"/>
        <v>60000</v>
      </c>
    </row>
    <row r="96" spans="1:5" ht="15" customHeight="1">
      <c r="A96" s="254" t="s">
        <v>224</v>
      </c>
      <c r="B96" s="253"/>
      <c r="C96" s="259">
        <f t="shared" si="5"/>
        <v>60000</v>
      </c>
      <c r="D96" s="259">
        <f t="shared" si="5"/>
        <v>60000</v>
      </c>
      <c r="E96" s="259">
        <f t="shared" si="5"/>
        <v>60000</v>
      </c>
    </row>
    <row r="97" spans="1:5" ht="15" customHeight="1">
      <c r="A97" s="255" t="s">
        <v>225</v>
      </c>
      <c r="B97" s="256"/>
      <c r="C97" s="249">
        <f t="shared" si="5"/>
        <v>60000</v>
      </c>
      <c r="D97" s="249">
        <v>60000</v>
      </c>
      <c r="E97" s="249">
        <v>60000</v>
      </c>
    </row>
    <row r="98" spans="1:5" ht="15" customHeight="1">
      <c r="A98" s="167" t="s">
        <v>226</v>
      </c>
      <c r="B98" s="258"/>
      <c r="C98" s="212">
        <f t="shared" si="5"/>
        <v>60000</v>
      </c>
      <c r="D98" s="212"/>
      <c r="E98" s="212"/>
    </row>
    <row r="99" spans="1:5" ht="15" customHeight="1">
      <c r="A99" s="166">
        <v>3</v>
      </c>
      <c r="B99" s="165" t="s">
        <v>101</v>
      </c>
      <c r="C99" s="250">
        <f t="shared" si="5"/>
        <v>60000</v>
      </c>
      <c r="D99" s="250"/>
      <c r="E99" s="250"/>
    </row>
    <row r="100" spans="1:5" ht="15" customHeight="1">
      <c r="A100" s="166">
        <v>35</v>
      </c>
      <c r="B100" s="165" t="s">
        <v>227</v>
      </c>
      <c r="C100" s="250">
        <f t="shared" si="5"/>
        <v>60000</v>
      </c>
      <c r="D100" s="250"/>
      <c r="E100" s="250"/>
    </row>
    <row r="101" spans="1:5" ht="15" customHeight="1">
      <c r="A101" s="215">
        <v>3523</v>
      </c>
      <c r="B101" s="216" t="s">
        <v>228</v>
      </c>
      <c r="C101" s="57">
        <v>60000</v>
      </c>
      <c r="D101" s="57"/>
      <c r="E101" s="57"/>
    </row>
    <row r="102" spans="1:5" ht="16.5" customHeight="1">
      <c r="A102" s="139" t="s">
        <v>122</v>
      </c>
      <c r="B102" s="141" t="s">
        <v>251</v>
      </c>
      <c r="C102" s="116">
        <f aca="true" t="shared" si="6" ref="C102:E107">C103</f>
        <v>232000</v>
      </c>
      <c r="D102" s="116">
        <f t="shared" si="6"/>
        <v>250000</v>
      </c>
      <c r="E102" s="116">
        <f t="shared" si="6"/>
        <v>250000</v>
      </c>
    </row>
    <row r="103" spans="1:9" ht="18" customHeight="1">
      <c r="A103" s="84" t="s">
        <v>123</v>
      </c>
      <c r="B103" s="58"/>
      <c r="C103" s="116">
        <f t="shared" si="6"/>
        <v>232000</v>
      </c>
      <c r="D103" s="116">
        <f t="shared" si="6"/>
        <v>250000</v>
      </c>
      <c r="E103" s="116">
        <f t="shared" si="6"/>
        <v>250000</v>
      </c>
      <c r="F103" s="5"/>
      <c r="I103" s="159"/>
    </row>
    <row r="104" spans="1:5" ht="19.5" customHeight="1">
      <c r="A104" s="59" t="s">
        <v>124</v>
      </c>
      <c r="B104" s="60"/>
      <c r="C104" s="249">
        <f t="shared" si="6"/>
        <v>232000</v>
      </c>
      <c r="D104" s="249">
        <v>250000</v>
      </c>
      <c r="E104" s="249">
        <v>250000</v>
      </c>
    </row>
    <row r="105" spans="1:5" s="19" customFormat="1" ht="15" customHeight="1">
      <c r="A105" s="61" t="s">
        <v>125</v>
      </c>
      <c r="B105" s="62"/>
      <c r="C105" s="108">
        <f t="shared" si="6"/>
        <v>232000</v>
      </c>
      <c r="D105" s="108">
        <f t="shared" si="6"/>
        <v>0</v>
      </c>
      <c r="E105" s="108">
        <f t="shared" si="6"/>
        <v>0</v>
      </c>
    </row>
    <row r="106" spans="1:5" s="19" customFormat="1" ht="15" customHeight="1">
      <c r="A106" s="98">
        <v>3</v>
      </c>
      <c r="B106" s="99" t="s">
        <v>101</v>
      </c>
      <c r="C106" s="250">
        <f t="shared" si="6"/>
        <v>232000</v>
      </c>
      <c r="D106" s="250"/>
      <c r="E106" s="250"/>
    </row>
    <row r="107" spans="1:5" s="19" customFormat="1" ht="15" customHeight="1">
      <c r="A107" s="98">
        <v>38</v>
      </c>
      <c r="B107" s="99" t="s">
        <v>102</v>
      </c>
      <c r="C107" s="250">
        <f t="shared" si="6"/>
        <v>232000</v>
      </c>
      <c r="D107" s="250"/>
      <c r="E107" s="250"/>
    </row>
    <row r="108" spans="1:5" s="19" customFormat="1" ht="15" customHeight="1">
      <c r="A108" s="63">
        <v>3811</v>
      </c>
      <c r="B108" s="64" t="s">
        <v>103</v>
      </c>
      <c r="C108" s="57">
        <v>232000</v>
      </c>
      <c r="D108" s="57"/>
      <c r="E108" s="57"/>
    </row>
    <row r="109" spans="1:5" s="19" customFormat="1" ht="15" customHeight="1">
      <c r="A109" s="139" t="s">
        <v>126</v>
      </c>
      <c r="B109" s="141" t="s">
        <v>266</v>
      </c>
      <c r="C109" s="116">
        <f aca="true" t="shared" si="7" ref="C109:E110">C110</f>
        <v>64300</v>
      </c>
      <c r="D109" s="116">
        <f t="shared" si="7"/>
        <v>65000</v>
      </c>
      <c r="E109" s="116">
        <f t="shared" si="7"/>
        <v>65000</v>
      </c>
    </row>
    <row r="110" spans="1:6" s="19" customFormat="1" ht="18" customHeight="1">
      <c r="A110" s="84" t="s">
        <v>127</v>
      </c>
      <c r="B110" s="58"/>
      <c r="C110" s="116">
        <f t="shared" si="7"/>
        <v>64300</v>
      </c>
      <c r="D110" s="116">
        <f t="shared" si="7"/>
        <v>65000</v>
      </c>
      <c r="E110" s="116">
        <f t="shared" si="7"/>
        <v>65000</v>
      </c>
      <c r="F110" s="169"/>
    </row>
    <row r="111" spans="1:5" s="19" customFormat="1" ht="17.25" customHeight="1">
      <c r="A111" s="59" t="s">
        <v>128</v>
      </c>
      <c r="B111" s="60"/>
      <c r="C111" s="107">
        <f>C112+C117</f>
        <v>64300</v>
      </c>
      <c r="D111" s="107">
        <f>D112+D117</f>
        <v>65000</v>
      </c>
      <c r="E111" s="107">
        <f>E112+E117</f>
        <v>65000</v>
      </c>
    </row>
    <row r="112" spans="1:5" s="19" customFormat="1" ht="15" customHeight="1">
      <c r="A112" s="61" t="s">
        <v>129</v>
      </c>
      <c r="B112" s="62"/>
      <c r="C112" s="108">
        <f>C113</f>
        <v>34300</v>
      </c>
      <c r="D112" s="108">
        <v>35000</v>
      </c>
      <c r="E112" s="108">
        <v>35000</v>
      </c>
    </row>
    <row r="113" spans="1:5" s="19" customFormat="1" ht="15" customHeight="1">
      <c r="A113" s="98">
        <v>3</v>
      </c>
      <c r="B113" s="99" t="s">
        <v>101</v>
      </c>
      <c r="C113" s="250">
        <f>C114</f>
        <v>34300</v>
      </c>
      <c r="D113" s="250"/>
      <c r="E113" s="250"/>
    </row>
    <row r="114" spans="1:5" s="19" customFormat="1" ht="15" customHeight="1">
      <c r="A114" s="98">
        <v>32</v>
      </c>
      <c r="B114" s="99" t="s">
        <v>42</v>
      </c>
      <c r="C114" s="250">
        <f>C115+C116</f>
        <v>34300</v>
      </c>
      <c r="D114" s="250"/>
      <c r="E114" s="250"/>
    </row>
    <row r="115" spans="1:5" s="19" customFormat="1" ht="15" customHeight="1">
      <c r="A115" s="63">
        <v>3234</v>
      </c>
      <c r="B115" s="64" t="s">
        <v>130</v>
      </c>
      <c r="C115" s="57">
        <v>32000</v>
      </c>
      <c r="D115" s="57"/>
      <c r="E115" s="57"/>
    </row>
    <row r="116" spans="1:5" s="19" customFormat="1" ht="15" customHeight="1">
      <c r="A116" s="63">
        <v>3234</v>
      </c>
      <c r="B116" s="64" t="s">
        <v>199</v>
      </c>
      <c r="C116" s="57">
        <v>2300</v>
      </c>
      <c r="D116" s="57"/>
      <c r="E116" s="57"/>
    </row>
    <row r="117" spans="1:5" s="19" customFormat="1" ht="15" customHeight="1">
      <c r="A117" s="61" t="s">
        <v>131</v>
      </c>
      <c r="B117" s="62"/>
      <c r="C117" s="108">
        <f>C118</f>
        <v>30000</v>
      </c>
      <c r="D117" s="108">
        <v>30000</v>
      </c>
      <c r="E117" s="108">
        <v>30000</v>
      </c>
    </row>
    <row r="118" spans="1:5" s="19" customFormat="1" ht="15" customHeight="1">
      <c r="A118" s="98">
        <v>3</v>
      </c>
      <c r="B118" s="99" t="s">
        <v>101</v>
      </c>
      <c r="C118" s="250">
        <f>C119</f>
        <v>30000</v>
      </c>
      <c r="D118" s="250"/>
      <c r="E118" s="250"/>
    </row>
    <row r="119" spans="1:5" s="19" customFormat="1" ht="15" customHeight="1">
      <c r="A119" s="98">
        <v>32</v>
      </c>
      <c r="B119" s="99" t="s">
        <v>42</v>
      </c>
      <c r="C119" s="250">
        <f>C120</f>
        <v>30000</v>
      </c>
      <c r="D119" s="250"/>
      <c r="E119" s="250"/>
    </row>
    <row r="120" spans="1:5" s="19" customFormat="1" ht="15" customHeight="1">
      <c r="A120" s="205">
        <v>3236</v>
      </c>
      <c r="B120" s="206" t="s">
        <v>197</v>
      </c>
      <c r="C120" s="87">
        <v>30000</v>
      </c>
      <c r="D120" s="87"/>
      <c r="E120" s="87"/>
    </row>
    <row r="121" spans="1:5" s="19" customFormat="1" ht="28.5" customHeight="1">
      <c r="A121" s="139" t="s">
        <v>132</v>
      </c>
      <c r="B121" s="141" t="s">
        <v>268</v>
      </c>
      <c r="C121" s="116">
        <f>C122</f>
        <v>1117700</v>
      </c>
      <c r="D121" s="116">
        <f>D122</f>
        <v>1057000</v>
      </c>
      <c r="E121" s="116">
        <f>E122</f>
        <v>1061000</v>
      </c>
    </row>
    <row r="122" spans="1:6" s="19" customFormat="1" ht="16.5" customHeight="1">
      <c r="A122" s="84" t="s">
        <v>267</v>
      </c>
      <c r="B122" s="58"/>
      <c r="C122" s="116">
        <f>C123+C142</f>
        <v>1117700</v>
      </c>
      <c r="D122" s="116">
        <f>D123+D142</f>
        <v>1057000</v>
      </c>
      <c r="E122" s="116">
        <f>E123+E142</f>
        <v>1061000</v>
      </c>
      <c r="F122" s="169"/>
    </row>
    <row r="123" spans="1:5" s="19" customFormat="1" ht="15" customHeight="1">
      <c r="A123" s="59" t="s">
        <v>133</v>
      </c>
      <c r="B123" s="60"/>
      <c r="C123" s="107">
        <f>C124</f>
        <v>804500</v>
      </c>
      <c r="D123" s="107">
        <f>D124</f>
        <v>751000</v>
      </c>
      <c r="E123" s="107">
        <f>E124</f>
        <v>751000</v>
      </c>
    </row>
    <row r="124" spans="1:5" s="19" customFormat="1" ht="15" customHeight="1">
      <c r="A124" s="346" t="s">
        <v>179</v>
      </c>
      <c r="B124" s="347"/>
      <c r="C124" s="121">
        <f>C126</f>
        <v>804500</v>
      </c>
      <c r="D124" s="121">
        <f>D126</f>
        <v>751000</v>
      </c>
      <c r="E124" s="121">
        <f>E126</f>
        <v>751000</v>
      </c>
    </row>
    <row r="125" spans="1:5" s="19" customFormat="1" ht="15" customHeight="1">
      <c r="A125" s="119" t="s">
        <v>180</v>
      </c>
      <c r="B125" s="122" t="s">
        <v>181</v>
      </c>
      <c r="C125" s="120"/>
      <c r="D125" s="120"/>
      <c r="E125" s="120"/>
    </row>
    <row r="126" spans="1:5" s="19" customFormat="1" ht="15" customHeight="1">
      <c r="A126" s="98">
        <v>3</v>
      </c>
      <c r="B126" s="99" t="s">
        <v>101</v>
      </c>
      <c r="C126" s="250">
        <f>C127+C132</f>
        <v>804500</v>
      </c>
      <c r="D126" s="250">
        <f>D127+D132</f>
        <v>751000</v>
      </c>
      <c r="E126" s="250">
        <f>E127+E132</f>
        <v>751000</v>
      </c>
    </row>
    <row r="127" spans="1:5" s="19" customFormat="1" ht="15" customHeight="1">
      <c r="A127" s="98">
        <v>31</v>
      </c>
      <c r="B127" s="99" t="s">
        <v>38</v>
      </c>
      <c r="C127" s="250">
        <f>SUM(C128:C131)</f>
        <v>681000</v>
      </c>
      <c r="D127" s="250">
        <v>681000</v>
      </c>
      <c r="E127" s="250">
        <v>681000</v>
      </c>
    </row>
    <row r="128" spans="1:5" s="19" customFormat="1" ht="15" customHeight="1">
      <c r="A128" s="63">
        <v>3111</v>
      </c>
      <c r="B128" s="64" t="s">
        <v>134</v>
      </c>
      <c r="C128" s="57">
        <v>561000</v>
      </c>
      <c r="D128" s="57"/>
      <c r="E128" s="57"/>
    </row>
    <row r="129" spans="1:5" s="19" customFormat="1" ht="15" customHeight="1">
      <c r="A129" s="63">
        <v>3121</v>
      </c>
      <c r="B129" s="64" t="s">
        <v>40</v>
      </c>
      <c r="C129" s="57">
        <v>23300</v>
      </c>
      <c r="D129" s="57"/>
      <c r="E129" s="57"/>
    </row>
    <row r="130" spans="1:5" s="19" customFormat="1" ht="15" customHeight="1">
      <c r="A130" s="63">
        <v>3132</v>
      </c>
      <c r="B130" s="64" t="s">
        <v>135</v>
      </c>
      <c r="C130" s="57">
        <v>87000</v>
      </c>
      <c r="D130" s="57"/>
      <c r="E130" s="57"/>
    </row>
    <row r="131" spans="1:5" s="19" customFormat="1" ht="14.25" customHeight="1">
      <c r="A131" s="63">
        <v>3133</v>
      </c>
      <c r="B131" s="64" t="s">
        <v>136</v>
      </c>
      <c r="C131" s="57">
        <v>9700</v>
      </c>
      <c r="D131" s="57"/>
      <c r="E131" s="57"/>
    </row>
    <row r="132" spans="1:5" s="19" customFormat="1" ht="18" customHeight="1">
      <c r="A132" s="98">
        <v>32</v>
      </c>
      <c r="B132" s="99" t="s">
        <v>42</v>
      </c>
      <c r="C132" s="250">
        <f>SUM(C133:C141)</f>
        <v>123500</v>
      </c>
      <c r="D132" s="250">
        <v>70000</v>
      </c>
      <c r="E132" s="250">
        <v>70000</v>
      </c>
    </row>
    <row r="133" spans="1:5" s="19" customFormat="1" ht="17.25" customHeight="1">
      <c r="A133" s="63">
        <v>3212</v>
      </c>
      <c r="B133" s="64" t="s">
        <v>203</v>
      </c>
      <c r="C133" s="57">
        <v>15000</v>
      </c>
      <c r="D133" s="57"/>
      <c r="E133" s="57"/>
    </row>
    <row r="134" spans="1:5" s="19" customFormat="1" ht="15.75" customHeight="1">
      <c r="A134" s="63">
        <v>3213</v>
      </c>
      <c r="B134" s="64" t="s">
        <v>84</v>
      </c>
      <c r="C134" s="57">
        <v>3000</v>
      </c>
      <c r="D134" s="57"/>
      <c r="E134" s="57"/>
    </row>
    <row r="135" spans="1:5" s="19" customFormat="1" ht="15" customHeight="1">
      <c r="A135" s="63">
        <v>3221</v>
      </c>
      <c r="B135" s="64" t="s">
        <v>108</v>
      </c>
      <c r="C135" s="57">
        <v>8000</v>
      </c>
      <c r="D135" s="57"/>
      <c r="E135" s="57"/>
    </row>
    <row r="136" spans="1:5" s="19" customFormat="1" ht="15" customHeight="1">
      <c r="A136" s="63">
        <v>3223</v>
      </c>
      <c r="B136" s="64" t="s">
        <v>210</v>
      </c>
      <c r="C136" s="57">
        <v>10000</v>
      </c>
      <c r="D136" s="57"/>
      <c r="E136" s="57"/>
    </row>
    <row r="137" spans="1:5" s="19" customFormat="1" ht="15" customHeight="1">
      <c r="A137" s="63">
        <v>3225</v>
      </c>
      <c r="B137" s="64" t="s">
        <v>88</v>
      </c>
      <c r="C137" s="57">
        <v>4000</v>
      </c>
      <c r="D137" s="57"/>
      <c r="E137" s="57"/>
    </row>
    <row r="138" spans="1:5" s="19" customFormat="1" ht="15" customHeight="1">
      <c r="A138" s="63">
        <v>3231</v>
      </c>
      <c r="B138" s="64" t="s">
        <v>85</v>
      </c>
      <c r="C138" s="57">
        <v>2500</v>
      </c>
      <c r="D138" s="57"/>
      <c r="E138" s="57"/>
    </row>
    <row r="139" spans="1:5" s="19" customFormat="1" ht="27.75" customHeight="1">
      <c r="A139" s="63">
        <v>3232</v>
      </c>
      <c r="B139" s="64" t="s">
        <v>187</v>
      </c>
      <c r="C139" s="57">
        <v>70000</v>
      </c>
      <c r="D139" s="57"/>
      <c r="E139" s="57"/>
    </row>
    <row r="140" spans="1:5" s="19" customFormat="1" ht="22.5" customHeight="1">
      <c r="A140" s="56">
        <v>3234</v>
      </c>
      <c r="B140" s="68" t="s">
        <v>288</v>
      </c>
      <c r="C140" s="81">
        <v>6000</v>
      </c>
      <c r="D140" s="81"/>
      <c r="E140" s="81"/>
    </row>
    <row r="141" spans="1:5" s="19" customFormat="1" ht="15" customHeight="1">
      <c r="A141" s="56">
        <v>3299</v>
      </c>
      <c r="B141" s="68" t="s">
        <v>46</v>
      </c>
      <c r="C141" s="81">
        <v>5000</v>
      </c>
      <c r="D141" s="81"/>
      <c r="E141" s="81"/>
    </row>
    <row r="142" spans="1:5" s="19" customFormat="1" ht="15" customHeight="1">
      <c r="A142" s="348" t="s">
        <v>137</v>
      </c>
      <c r="B142" s="349"/>
      <c r="C142" s="106">
        <f>C144+C149+C154</f>
        <v>313200</v>
      </c>
      <c r="D142" s="106">
        <f>D144+D149+D154</f>
        <v>306000</v>
      </c>
      <c r="E142" s="106">
        <f>E144+E149+E154</f>
        <v>310000</v>
      </c>
    </row>
    <row r="143" spans="1:5" s="19" customFormat="1" ht="15" customHeight="1">
      <c r="A143" s="125" t="s">
        <v>215</v>
      </c>
      <c r="B143" s="126"/>
      <c r="C143" s="127"/>
      <c r="D143" s="127"/>
      <c r="E143" s="127"/>
    </row>
    <row r="144" spans="1:5" s="19" customFormat="1" ht="15" customHeight="1">
      <c r="A144" s="350" t="s">
        <v>182</v>
      </c>
      <c r="B144" s="351"/>
      <c r="C144" s="124">
        <f>C145</f>
        <v>53000</v>
      </c>
      <c r="D144" s="124">
        <v>56000</v>
      </c>
      <c r="E144" s="124">
        <v>60000</v>
      </c>
    </row>
    <row r="145" spans="1:5" s="19" customFormat="1" ht="15.75" customHeight="1">
      <c r="A145" s="101">
        <v>3</v>
      </c>
      <c r="B145" s="100" t="s">
        <v>101</v>
      </c>
      <c r="C145" s="214">
        <f>C146</f>
        <v>53000</v>
      </c>
      <c r="D145" s="214"/>
      <c r="E145" s="214"/>
    </row>
    <row r="146" spans="1:5" s="19" customFormat="1" ht="15.75" customHeight="1">
      <c r="A146" s="101">
        <v>38</v>
      </c>
      <c r="B146" s="102" t="s">
        <v>138</v>
      </c>
      <c r="C146" s="214">
        <f>C147</f>
        <v>53000</v>
      </c>
      <c r="D146" s="214"/>
      <c r="E146" s="214"/>
    </row>
    <row r="147" spans="1:5" s="4" customFormat="1" ht="15" customHeight="1">
      <c r="A147" s="77">
        <v>3811</v>
      </c>
      <c r="B147" s="78" t="s">
        <v>103</v>
      </c>
      <c r="C147" s="81">
        <v>53000</v>
      </c>
      <c r="D147" s="81"/>
      <c r="E147" s="81"/>
    </row>
    <row r="148" spans="1:5" s="4" customFormat="1" ht="22.5" customHeight="1">
      <c r="A148" s="356" t="s">
        <v>201</v>
      </c>
      <c r="B148" s="357"/>
      <c r="C148" s="161"/>
      <c r="D148" s="161"/>
      <c r="E148" s="161"/>
    </row>
    <row r="149" spans="1:5" ht="16.5" customHeight="1">
      <c r="A149" s="128" t="s">
        <v>202</v>
      </c>
      <c r="B149" s="123" t="s">
        <v>183</v>
      </c>
      <c r="C149" s="124">
        <f>C150</f>
        <v>117000</v>
      </c>
      <c r="D149" s="124">
        <v>100000</v>
      </c>
      <c r="E149" s="124">
        <v>100000</v>
      </c>
    </row>
    <row r="150" spans="1:5" ht="15.75" customHeight="1">
      <c r="A150" s="101">
        <v>3</v>
      </c>
      <c r="B150" s="100" t="s">
        <v>101</v>
      </c>
      <c r="C150" s="214">
        <f>C151</f>
        <v>117000</v>
      </c>
      <c r="D150" s="214"/>
      <c r="E150" s="214"/>
    </row>
    <row r="151" spans="1:5" ht="15" customHeight="1">
      <c r="A151" s="101">
        <v>38</v>
      </c>
      <c r="B151" s="100" t="s">
        <v>52</v>
      </c>
      <c r="C151" s="214">
        <f>C152+C153</f>
        <v>117000</v>
      </c>
      <c r="D151" s="214"/>
      <c r="E151" s="214"/>
    </row>
    <row r="152" spans="1:5" ht="12.75">
      <c r="A152" s="218">
        <v>3811</v>
      </c>
      <c r="B152" s="219" t="s">
        <v>204</v>
      </c>
      <c r="C152" s="217">
        <v>15000</v>
      </c>
      <c r="D152" s="217"/>
      <c r="E152" s="217"/>
    </row>
    <row r="153" spans="1:5" ht="12.75">
      <c r="A153" s="77">
        <v>3811</v>
      </c>
      <c r="B153" s="78" t="s">
        <v>300</v>
      </c>
      <c r="C153" s="81">
        <v>102000</v>
      </c>
      <c r="D153" s="81"/>
      <c r="E153" s="81"/>
    </row>
    <row r="154" spans="1:5" ht="15.75" customHeight="1">
      <c r="A154" s="70" t="s">
        <v>211</v>
      </c>
      <c r="B154" s="79"/>
      <c r="C154" s="104">
        <f>C155</f>
        <v>143200</v>
      </c>
      <c r="D154" s="104">
        <v>150000</v>
      </c>
      <c r="E154" s="104">
        <v>150000</v>
      </c>
    </row>
    <row r="155" spans="1:5" ht="13.5" customHeight="1">
      <c r="A155" s="71">
        <v>3</v>
      </c>
      <c r="B155" s="76" t="s">
        <v>101</v>
      </c>
      <c r="C155" s="214">
        <f>C156</f>
        <v>143200</v>
      </c>
      <c r="D155" s="214"/>
      <c r="E155" s="214"/>
    </row>
    <row r="156" spans="1:5" ht="12.75">
      <c r="A156" s="71">
        <v>37</v>
      </c>
      <c r="B156" s="76" t="s">
        <v>140</v>
      </c>
      <c r="C156" s="214">
        <f>C157+C158</f>
        <v>143200</v>
      </c>
      <c r="D156" s="214"/>
      <c r="E156" s="214"/>
    </row>
    <row r="157" spans="1:5" ht="12.75">
      <c r="A157" s="77">
        <v>3721</v>
      </c>
      <c r="B157" s="78" t="s">
        <v>304</v>
      </c>
      <c r="C157" s="81">
        <v>103200</v>
      </c>
      <c r="D157" s="81"/>
      <c r="E157" s="81"/>
    </row>
    <row r="158" spans="1:5" ht="12.75">
      <c r="A158" s="77">
        <v>3722</v>
      </c>
      <c r="B158" s="78" t="s">
        <v>216</v>
      </c>
      <c r="C158" s="81">
        <v>40000</v>
      </c>
      <c r="D158" s="81"/>
      <c r="E158" s="81"/>
    </row>
    <row r="159" spans="1:5" ht="12.75">
      <c r="A159" s="143" t="s">
        <v>139</v>
      </c>
      <c r="B159" s="118" t="s">
        <v>269</v>
      </c>
      <c r="C159" s="117">
        <f>C160</f>
        <v>199700</v>
      </c>
      <c r="D159" s="117">
        <f>D160</f>
        <v>227000</v>
      </c>
      <c r="E159" s="117">
        <f>E160</f>
        <v>201000</v>
      </c>
    </row>
    <row r="160" spans="1:6" ht="13.5" customHeight="1">
      <c r="A160" s="82" t="s">
        <v>141</v>
      </c>
      <c r="B160" s="83"/>
      <c r="C160" s="117">
        <f>C161+C184+C189</f>
        <v>199700</v>
      </c>
      <c r="D160" s="117">
        <f>D161+D184+D189</f>
        <v>227000</v>
      </c>
      <c r="E160" s="117">
        <f>E161+E184+E189</f>
        <v>201000</v>
      </c>
      <c r="F160" s="5"/>
    </row>
    <row r="161" spans="1:5" ht="12.75">
      <c r="A161" s="354" t="s">
        <v>142</v>
      </c>
      <c r="B161" s="353"/>
      <c r="C161" s="106">
        <f>C163+C180</f>
        <v>134700</v>
      </c>
      <c r="D161" s="106">
        <f>D163+D180</f>
        <v>162000</v>
      </c>
      <c r="E161" s="106">
        <f>E163+E180</f>
        <v>136000</v>
      </c>
    </row>
    <row r="162" spans="1:5" ht="12.75">
      <c r="A162" s="129" t="s">
        <v>184</v>
      </c>
      <c r="B162" s="130"/>
      <c r="C162" s="127"/>
      <c r="D162" s="127"/>
      <c r="E162" s="127"/>
    </row>
    <row r="163" spans="1:5" ht="12.75">
      <c r="A163" s="350" t="s">
        <v>158</v>
      </c>
      <c r="B163" s="351"/>
      <c r="C163" s="124">
        <f>C164</f>
        <v>119700</v>
      </c>
      <c r="D163" s="124">
        <f>D164</f>
        <v>147000</v>
      </c>
      <c r="E163" s="124">
        <f>E164</f>
        <v>121000</v>
      </c>
    </row>
    <row r="164" spans="1:5" ht="12.75">
      <c r="A164" s="101">
        <v>3</v>
      </c>
      <c r="B164" s="100" t="s">
        <v>101</v>
      </c>
      <c r="C164" s="214">
        <f>C165+C170+C178</f>
        <v>119700</v>
      </c>
      <c r="D164" s="214">
        <f>D165+D170+D178</f>
        <v>147000</v>
      </c>
      <c r="E164" s="214">
        <f>E165+E170+E178</f>
        <v>121000</v>
      </c>
    </row>
    <row r="165" spans="1:5" ht="12.75">
      <c r="A165" s="101">
        <v>31</v>
      </c>
      <c r="B165" s="102" t="s">
        <v>38</v>
      </c>
      <c r="C165" s="214">
        <f>SUM(C166:C169)</f>
        <v>94500</v>
      </c>
      <c r="D165" s="214">
        <v>95000</v>
      </c>
      <c r="E165" s="214">
        <v>95000</v>
      </c>
    </row>
    <row r="166" spans="1:5" ht="12.75">
      <c r="A166" s="77">
        <v>3111</v>
      </c>
      <c r="B166" s="78" t="s">
        <v>134</v>
      </c>
      <c r="C166" s="81">
        <v>78000</v>
      </c>
      <c r="D166" s="81"/>
      <c r="E166" s="81"/>
    </row>
    <row r="167" spans="1:5" ht="12.75">
      <c r="A167" s="77">
        <v>3121</v>
      </c>
      <c r="B167" s="68" t="s">
        <v>40</v>
      </c>
      <c r="C167" s="81">
        <v>2500</v>
      </c>
      <c r="D167" s="81"/>
      <c r="E167" s="81"/>
    </row>
    <row r="168" spans="1:5" ht="13.5" customHeight="1">
      <c r="A168" s="77">
        <v>3132</v>
      </c>
      <c r="B168" s="68" t="s">
        <v>135</v>
      </c>
      <c r="C168" s="81">
        <v>12500</v>
      </c>
      <c r="D168" s="81"/>
      <c r="E168" s="81"/>
    </row>
    <row r="169" spans="1:5" ht="15.75" customHeight="1">
      <c r="A169" s="77">
        <v>3133</v>
      </c>
      <c r="B169" s="68" t="s">
        <v>175</v>
      </c>
      <c r="C169" s="81">
        <v>1500</v>
      </c>
      <c r="D169" s="81"/>
      <c r="E169" s="81"/>
    </row>
    <row r="170" spans="1:5" ht="12.75">
      <c r="A170" s="101">
        <v>32</v>
      </c>
      <c r="B170" s="100" t="s">
        <v>42</v>
      </c>
      <c r="C170" s="214">
        <f>SUM(C171:C177)</f>
        <v>23700</v>
      </c>
      <c r="D170" s="214">
        <v>50000</v>
      </c>
      <c r="E170" s="214">
        <v>24000</v>
      </c>
    </row>
    <row r="171" spans="1:5" ht="12.75" customHeight="1">
      <c r="A171" s="77">
        <v>3211</v>
      </c>
      <c r="B171" s="68" t="s">
        <v>83</v>
      </c>
      <c r="C171" s="81">
        <v>1200</v>
      </c>
      <c r="D171" s="81"/>
      <c r="E171" s="81"/>
    </row>
    <row r="172" spans="1:5" ht="12.75">
      <c r="A172" s="77">
        <v>3213</v>
      </c>
      <c r="B172" s="68" t="s">
        <v>84</v>
      </c>
      <c r="C172" s="81">
        <v>1000</v>
      </c>
      <c r="D172" s="81"/>
      <c r="E172" s="81"/>
    </row>
    <row r="173" spans="1:5" ht="12.75">
      <c r="A173" s="77">
        <v>3221</v>
      </c>
      <c r="B173" s="68" t="s">
        <v>108</v>
      </c>
      <c r="C173" s="81">
        <v>1000</v>
      </c>
      <c r="D173" s="81"/>
      <c r="E173" s="81"/>
    </row>
    <row r="174" spans="1:5" ht="12.75">
      <c r="A174" s="77">
        <v>3223</v>
      </c>
      <c r="B174" s="68" t="s">
        <v>78</v>
      </c>
      <c r="C174" s="81">
        <v>9000</v>
      </c>
      <c r="D174" s="81"/>
      <c r="E174" s="81"/>
    </row>
    <row r="175" spans="1:5" ht="12.75">
      <c r="A175" s="77">
        <v>3225</v>
      </c>
      <c r="B175" s="68" t="s">
        <v>88</v>
      </c>
      <c r="C175" s="81">
        <v>2000</v>
      </c>
      <c r="D175" s="81"/>
      <c r="E175" s="81"/>
    </row>
    <row r="176" spans="1:5" ht="12.75">
      <c r="A176" s="77">
        <v>3231</v>
      </c>
      <c r="B176" s="68" t="s">
        <v>85</v>
      </c>
      <c r="C176" s="81">
        <v>2500</v>
      </c>
      <c r="D176" s="81"/>
      <c r="E176" s="81"/>
    </row>
    <row r="177" spans="1:5" ht="12.75">
      <c r="A177" s="77">
        <v>3299</v>
      </c>
      <c r="B177" s="68" t="s">
        <v>46</v>
      </c>
      <c r="C177" s="81">
        <v>7000</v>
      </c>
      <c r="D177" s="81"/>
      <c r="E177" s="81"/>
    </row>
    <row r="178" spans="1:5" ht="12.75">
      <c r="A178" s="101">
        <v>34</v>
      </c>
      <c r="B178" s="100" t="s">
        <v>47</v>
      </c>
      <c r="C178" s="214">
        <f>C179</f>
        <v>1500</v>
      </c>
      <c r="D178" s="214">
        <v>2000</v>
      </c>
      <c r="E178" s="214">
        <v>2000</v>
      </c>
    </row>
    <row r="179" spans="1:5" ht="12.75">
      <c r="A179" s="77">
        <v>3431</v>
      </c>
      <c r="B179" s="68" t="s">
        <v>86</v>
      </c>
      <c r="C179" s="81">
        <v>1500</v>
      </c>
      <c r="D179" s="81"/>
      <c r="E179" s="81"/>
    </row>
    <row r="180" spans="1:5" ht="12.75">
      <c r="A180" s="358" t="s">
        <v>206</v>
      </c>
      <c r="B180" s="359"/>
      <c r="C180" s="104">
        <f>C181</f>
        <v>15000</v>
      </c>
      <c r="D180" s="104">
        <v>15000</v>
      </c>
      <c r="E180" s="104">
        <v>15000</v>
      </c>
    </row>
    <row r="181" spans="1:5" ht="12.75">
      <c r="A181" s="101">
        <v>4</v>
      </c>
      <c r="B181" s="100" t="s">
        <v>120</v>
      </c>
      <c r="C181" s="214">
        <f>C182</f>
        <v>15000</v>
      </c>
      <c r="D181" s="214"/>
      <c r="E181" s="214"/>
    </row>
    <row r="182" spans="1:5" ht="22.5">
      <c r="A182" s="101">
        <v>42</v>
      </c>
      <c r="B182" s="100" t="s">
        <v>121</v>
      </c>
      <c r="C182" s="214">
        <f>C183</f>
        <v>15000</v>
      </c>
      <c r="D182" s="214"/>
      <c r="E182" s="214"/>
    </row>
    <row r="183" spans="1:5" ht="12.75">
      <c r="A183" s="77">
        <v>4241</v>
      </c>
      <c r="B183" s="68" t="s">
        <v>143</v>
      </c>
      <c r="C183" s="81">
        <v>15000</v>
      </c>
      <c r="D183" s="81"/>
      <c r="E183" s="81"/>
    </row>
    <row r="184" spans="1:5" ht="12.75">
      <c r="A184" s="354" t="s">
        <v>144</v>
      </c>
      <c r="B184" s="353"/>
      <c r="C184" s="106">
        <f>C185</f>
        <v>50000</v>
      </c>
      <c r="D184" s="106">
        <v>50000</v>
      </c>
      <c r="E184" s="106">
        <v>50000</v>
      </c>
    </row>
    <row r="185" spans="1:5" ht="12.75">
      <c r="A185" s="352" t="s">
        <v>217</v>
      </c>
      <c r="B185" s="353"/>
      <c r="C185" s="104">
        <f>C186</f>
        <v>50000</v>
      </c>
      <c r="D185" s="104"/>
      <c r="E185" s="104"/>
    </row>
    <row r="186" spans="1:5" ht="15.75" customHeight="1">
      <c r="A186" s="101">
        <v>3</v>
      </c>
      <c r="B186" s="100" t="s">
        <v>101</v>
      </c>
      <c r="C186" s="214">
        <f>C187</f>
        <v>50000</v>
      </c>
      <c r="D186" s="214"/>
      <c r="E186" s="214"/>
    </row>
    <row r="187" spans="1:5" ht="12.75">
      <c r="A187" s="101">
        <v>38</v>
      </c>
      <c r="B187" s="100" t="s">
        <v>102</v>
      </c>
      <c r="C187" s="214">
        <f>C188</f>
        <v>50000</v>
      </c>
      <c r="D187" s="214"/>
      <c r="E187" s="214"/>
    </row>
    <row r="188" spans="1:5" ht="15" customHeight="1">
      <c r="A188" s="77">
        <v>3811</v>
      </c>
      <c r="B188" s="68" t="s">
        <v>103</v>
      </c>
      <c r="C188" s="81">
        <v>50000</v>
      </c>
      <c r="D188" s="81"/>
      <c r="E188" s="81"/>
    </row>
    <row r="189" spans="1:5" ht="15" customHeight="1">
      <c r="A189" s="228" t="s">
        <v>213</v>
      </c>
      <c r="B189" s="74"/>
      <c r="C189" s="251">
        <f>C190</f>
        <v>15000</v>
      </c>
      <c r="D189" s="251">
        <v>15000</v>
      </c>
      <c r="E189" s="251">
        <v>15000</v>
      </c>
    </row>
    <row r="190" spans="1:5" ht="15" customHeight="1">
      <c r="A190" s="229" t="s">
        <v>214</v>
      </c>
      <c r="B190" s="66"/>
      <c r="C190" s="211">
        <f>C191</f>
        <v>15000</v>
      </c>
      <c r="D190" s="211"/>
      <c r="E190" s="211"/>
    </row>
    <row r="191" spans="1:5" ht="15" customHeight="1">
      <c r="A191" s="210">
        <v>3</v>
      </c>
      <c r="B191" s="168" t="s">
        <v>101</v>
      </c>
      <c r="C191" s="214">
        <f>C192</f>
        <v>15000</v>
      </c>
      <c r="D191" s="214"/>
      <c r="E191" s="214"/>
    </row>
    <row r="192" spans="1:5" ht="15" customHeight="1">
      <c r="A192" s="210">
        <v>38</v>
      </c>
      <c r="B192" s="168" t="s">
        <v>102</v>
      </c>
      <c r="C192" s="214">
        <f>C193</f>
        <v>15000</v>
      </c>
      <c r="D192" s="214"/>
      <c r="E192" s="214"/>
    </row>
    <row r="193" spans="1:5" ht="15" customHeight="1">
      <c r="A193" s="230">
        <v>3811</v>
      </c>
      <c r="B193" s="68" t="s">
        <v>103</v>
      </c>
      <c r="C193" s="81">
        <v>15000</v>
      </c>
      <c r="D193" s="81"/>
      <c r="E193" s="81"/>
    </row>
    <row r="194" spans="1:5" ht="12.75">
      <c r="A194" s="143" t="s">
        <v>222</v>
      </c>
      <c r="B194" s="118" t="s">
        <v>270</v>
      </c>
      <c r="C194" s="117">
        <f aca="true" t="shared" si="8" ref="C194:E195">C195</f>
        <v>265000</v>
      </c>
      <c r="D194" s="117">
        <f t="shared" si="8"/>
        <v>265000</v>
      </c>
      <c r="E194" s="117">
        <f t="shared" si="8"/>
        <v>265000</v>
      </c>
    </row>
    <row r="195" spans="1:6" ht="12.75">
      <c r="A195" s="82" t="s">
        <v>145</v>
      </c>
      <c r="B195" s="83"/>
      <c r="C195" s="117">
        <f t="shared" si="8"/>
        <v>265000</v>
      </c>
      <c r="D195" s="117">
        <f t="shared" si="8"/>
        <v>265000</v>
      </c>
      <c r="E195" s="117">
        <f t="shared" si="8"/>
        <v>265000</v>
      </c>
      <c r="F195" s="5"/>
    </row>
    <row r="196" spans="1:5" ht="12.75">
      <c r="A196" s="80" t="s">
        <v>146</v>
      </c>
      <c r="B196" s="74"/>
      <c r="C196" s="106">
        <f>C197+C201</f>
        <v>265000</v>
      </c>
      <c r="D196" s="106">
        <f>D197+D201</f>
        <v>265000</v>
      </c>
      <c r="E196" s="106">
        <f>E197+E201</f>
        <v>265000</v>
      </c>
    </row>
    <row r="197" spans="1:5" ht="17.25" customHeight="1">
      <c r="A197" s="65" t="s">
        <v>147</v>
      </c>
      <c r="B197" s="66"/>
      <c r="C197" s="104">
        <f>C198</f>
        <v>250000</v>
      </c>
      <c r="D197" s="104">
        <v>250000</v>
      </c>
      <c r="E197" s="104">
        <v>250000</v>
      </c>
    </row>
    <row r="198" spans="1:5" ht="15.75" customHeight="1">
      <c r="A198" s="101">
        <v>3</v>
      </c>
      <c r="B198" s="100" t="s">
        <v>101</v>
      </c>
      <c r="C198" s="214">
        <f>C199</f>
        <v>250000</v>
      </c>
      <c r="D198" s="214"/>
      <c r="E198" s="214"/>
    </row>
    <row r="199" spans="1:5" ht="12.75">
      <c r="A199" s="101">
        <v>38</v>
      </c>
      <c r="B199" s="100" t="s">
        <v>102</v>
      </c>
      <c r="C199" s="214">
        <f>C200</f>
        <v>250000</v>
      </c>
      <c r="D199" s="214"/>
      <c r="E199" s="214"/>
    </row>
    <row r="200" spans="1:5" ht="12.75">
      <c r="A200" s="77">
        <v>3811</v>
      </c>
      <c r="B200" s="78" t="s">
        <v>103</v>
      </c>
      <c r="C200" s="81">
        <v>250000</v>
      </c>
      <c r="D200" s="81"/>
      <c r="E200" s="81"/>
    </row>
    <row r="201" spans="1:5" ht="12.75">
      <c r="A201" s="65" t="s">
        <v>148</v>
      </c>
      <c r="B201" s="66"/>
      <c r="C201" s="104">
        <f>C202</f>
        <v>15000</v>
      </c>
      <c r="D201" s="104">
        <v>15000</v>
      </c>
      <c r="E201" s="104">
        <v>15000</v>
      </c>
    </row>
    <row r="202" spans="1:5" ht="12.75">
      <c r="A202" s="101">
        <v>3</v>
      </c>
      <c r="B202" s="100" t="s">
        <v>101</v>
      </c>
      <c r="C202" s="214">
        <f>C203</f>
        <v>15000</v>
      </c>
      <c r="D202" s="214"/>
      <c r="E202" s="214"/>
    </row>
    <row r="203" spans="1:5" ht="15" customHeight="1">
      <c r="A203" s="101">
        <v>38</v>
      </c>
      <c r="B203" s="100" t="s">
        <v>102</v>
      </c>
      <c r="C203" s="214">
        <f>C204</f>
        <v>15000</v>
      </c>
      <c r="D203" s="214"/>
      <c r="E203" s="214"/>
    </row>
    <row r="204" spans="1:5" ht="15" customHeight="1">
      <c r="A204" s="67">
        <v>3811</v>
      </c>
      <c r="B204" s="68" t="s">
        <v>103</v>
      </c>
      <c r="C204" s="81">
        <v>15000</v>
      </c>
      <c r="D204" s="81"/>
      <c r="E204" s="81"/>
    </row>
    <row r="205" spans="1:5" ht="22.5" customHeight="1">
      <c r="A205" s="143" t="s">
        <v>229</v>
      </c>
      <c r="B205" s="118" t="s">
        <v>271</v>
      </c>
      <c r="C205" s="117">
        <f>C206</f>
        <v>285000</v>
      </c>
      <c r="D205" s="117">
        <f>D206</f>
        <v>285000</v>
      </c>
      <c r="E205" s="117">
        <f>E206</f>
        <v>285000</v>
      </c>
    </row>
    <row r="206" spans="1:6" ht="12.75">
      <c r="A206" s="82" t="s">
        <v>149</v>
      </c>
      <c r="B206" s="83"/>
      <c r="C206" s="117">
        <f>C207+C212</f>
        <v>285000</v>
      </c>
      <c r="D206" s="117">
        <v>285000</v>
      </c>
      <c r="E206" s="117">
        <v>285000</v>
      </c>
      <c r="F206" s="5"/>
    </row>
    <row r="207" spans="1:5" ht="12.75">
      <c r="A207" s="80" t="s">
        <v>150</v>
      </c>
      <c r="B207" s="74"/>
      <c r="C207" s="106">
        <f>C208</f>
        <v>200000</v>
      </c>
      <c r="D207" s="106">
        <v>200000</v>
      </c>
      <c r="E207" s="106">
        <v>200000</v>
      </c>
    </row>
    <row r="208" spans="1:5" ht="12.75">
      <c r="A208" s="65" t="s">
        <v>250</v>
      </c>
      <c r="B208" s="66"/>
      <c r="C208" s="104">
        <f>C209</f>
        <v>200000</v>
      </c>
      <c r="D208" s="104"/>
      <c r="E208" s="104"/>
    </row>
    <row r="209" spans="1:5" ht="12.75">
      <c r="A209" s="101">
        <v>3</v>
      </c>
      <c r="B209" s="100" t="s">
        <v>101</v>
      </c>
      <c r="C209" s="214">
        <f>C210</f>
        <v>200000</v>
      </c>
      <c r="D209" s="214"/>
      <c r="E209" s="214"/>
    </row>
    <row r="210" spans="1:5" ht="12.75">
      <c r="A210" s="101">
        <v>37</v>
      </c>
      <c r="B210" s="100" t="s">
        <v>140</v>
      </c>
      <c r="C210" s="214">
        <f>C211</f>
        <v>200000</v>
      </c>
      <c r="D210" s="214"/>
      <c r="E210" s="214"/>
    </row>
    <row r="211" spans="1:5" ht="12.75">
      <c r="A211" s="77">
        <v>3721</v>
      </c>
      <c r="B211" s="68" t="s">
        <v>151</v>
      </c>
      <c r="C211" s="135">
        <v>200000</v>
      </c>
      <c r="D211" s="135"/>
      <c r="E211" s="135"/>
    </row>
    <row r="212" spans="1:5" ht="12.75">
      <c r="A212" s="80" t="s">
        <v>152</v>
      </c>
      <c r="B212" s="134"/>
      <c r="C212" s="106">
        <f>C213+C217</f>
        <v>85000</v>
      </c>
      <c r="D212" s="106">
        <v>85000</v>
      </c>
      <c r="E212" s="106">
        <v>85000</v>
      </c>
    </row>
    <row r="213" spans="1:5" ht="12.75">
      <c r="A213" s="131" t="s">
        <v>188</v>
      </c>
      <c r="B213" s="132"/>
      <c r="C213" s="104">
        <f>C214</f>
        <v>60000</v>
      </c>
      <c r="D213" s="104">
        <v>60000</v>
      </c>
      <c r="E213" s="104">
        <v>60000</v>
      </c>
    </row>
    <row r="214" spans="1:5" ht="12.75">
      <c r="A214" s="101">
        <v>3</v>
      </c>
      <c r="B214" s="100" t="s">
        <v>101</v>
      </c>
      <c r="C214" s="214">
        <f>C215</f>
        <v>60000</v>
      </c>
      <c r="D214" s="214"/>
      <c r="E214" s="214"/>
    </row>
    <row r="215" spans="1:5" ht="12.75">
      <c r="A215" s="101">
        <v>38</v>
      </c>
      <c r="B215" s="100" t="s">
        <v>102</v>
      </c>
      <c r="C215" s="214">
        <f>C216</f>
        <v>60000</v>
      </c>
      <c r="D215" s="214"/>
      <c r="E215" s="214"/>
    </row>
    <row r="216" spans="1:5" ht="12.75">
      <c r="A216" s="77">
        <v>3811</v>
      </c>
      <c r="B216" s="68" t="s">
        <v>103</v>
      </c>
      <c r="C216" s="81">
        <v>60000</v>
      </c>
      <c r="D216" s="81"/>
      <c r="E216" s="81"/>
    </row>
    <row r="217" spans="1:5" ht="12.75">
      <c r="A217" s="65" t="s">
        <v>153</v>
      </c>
      <c r="B217" s="66"/>
      <c r="C217" s="104">
        <f>C218</f>
        <v>25000</v>
      </c>
      <c r="D217" s="104">
        <v>25000</v>
      </c>
      <c r="E217" s="104">
        <v>25000</v>
      </c>
    </row>
    <row r="218" spans="1:5" ht="12.75">
      <c r="A218" s="101">
        <v>3</v>
      </c>
      <c r="B218" s="100" t="s">
        <v>101</v>
      </c>
      <c r="C218" s="214">
        <f>C219</f>
        <v>25000</v>
      </c>
      <c r="D218" s="214"/>
      <c r="E218" s="214"/>
    </row>
    <row r="219" spans="1:5" ht="12.75">
      <c r="A219" s="101">
        <v>38</v>
      </c>
      <c r="B219" s="100" t="s">
        <v>102</v>
      </c>
      <c r="C219" s="214">
        <f>C220</f>
        <v>25000</v>
      </c>
      <c r="D219" s="214"/>
      <c r="E219" s="214"/>
    </row>
    <row r="220" spans="1:5" ht="12.75">
      <c r="A220" s="77">
        <v>3811</v>
      </c>
      <c r="B220" s="68" t="s">
        <v>103</v>
      </c>
      <c r="C220" s="114">
        <v>25000</v>
      </c>
      <c r="D220" s="114"/>
      <c r="E220" s="114"/>
    </row>
    <row r="221" spans="1:5" ht="24" customHeight="1">
      <c r="A221" s="143" t="s">
        <v>230</v>
      </c>
      <c r="B221" s="144" t="s">
        <v>272</v>
      </c>
      <c r="C221" s="117">
        <f aca="true" t="shared" si="9" ref="C221:E223">C222</f>
        <v>40000</v>
      </c>
      <c r="D221" s="117">
        <v>40000</v>
      </c>
      <c r="E221" s="117">
        <v>40000</v>
      </c>
    </row>
    <row r="222" spans="1:6" ht="12.75">
      <c r="A222" s="115" t="s">
        <v>149</v>
      </c>
      <c r="B222" s="109"/>
      <c r="C222" s="137">
        <f t="shared" si="9"/>
        <v>40000</v>
      </c>
      <c r="D222" s="137">
        <f t="shared" si="9"/>
        <v>0</v>
      </c>
      <c r="E222" s="137">
        <f t="shared" si="9"/>
        <v>0</v>
      </c>
      <c r="F222" s="5"/>
    </row>
    <row r="223" spans="1:5" ht="12.75">
      <c r="A223" s="65" t="s">
        <v>191</v>
      </c>
      <c r="B223" s="112"/>
      <c r="C223" s="104">
        <f t="shared" si="9"/>
        <v>40000</v>
      </c>
      <c r="D223" s="104"/>
      <c r="E223" s="104"/>
    </row>
    <row r="224" spans="1:5" ht="12.75">
      <c r="A224" s="111">
        <v>3</v>
      </c>
      <c r="B224" s="110" t="s">
        <v>101</v>
      </c>
      <c r="C224" s="214">
        <f>C225</f>
        <v>40000</v>
      </c>
      <c r="D224" s="214"/>
      <c r="E224" s="214"/>
    </row>
    <row r="225" spans="1:5" ht="12.75">
      <c r="A225" s="111">
        <v>38</v>
      </c>
      <c r="B225" s="110" t="s">
        <v>102</v>
      </c>
      <c r="C225" s="252">
        <f>C226+C227</f>
        <v>40000</v>
      </c>
      <c r="D225" s="252"/>
      <c r="E225" s="252"/>
    </row>
    <row r="226" spans="1:5" ht="12.75">
      <c r="A226" s="77">
        <v>3811</v>
      </c>
      <c r="B226" s="113" t="s">
        <v>103</v>
      </c>
      <c r="C226" s="81">
        <v>20000</v>
      </c>
      <c r="D226" s="81"/>
      <c r="E226" s="81"/>
    </row>
    <row r="227" spans="1:5" ht="12.75">
      <c r="A227" s="226">
        <v>3811</v>
      </c>
      <c r="B227" s="227" t="s">
        <v>212</v>
      </c>
      <c r="C227" s="81">
        <v>20000</v>
      </c>
      <c r="D227" s="81"/>
      <c r="E227" s="81"/>
    </row>
    <row r="230" spans="3:5" ht="12.75">
      <c r="C230" s="133"/>
      <c r="E230" s="133"/>
    </row>
  </sheetData>
  <sheetProtection/>
  <mergeCells count="11">
    <mergeCell ref="A180:B180"/>
    <mergeCell ref="A5:B5"/>
    <mergeCell ref="A124:B124"/>
    <mergeCell ref="A142:B142"/>
    <mergeCell ref="A144:B144"/>
    <mergeCell ref="A185:B185"/>
    <mergeCell ref="A163:B163"/>
    <mergeCell ref="A184:B184"/>
    <mergeCell ref="A56:B56"/>
    <mergeCell ref="A148:B148"/>
    <mergeCell ref="A161:B161"/>
  </mergeCells>
  <printOptions/>
  <pageMargins left="0.7480314960629921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7"/>
  <sheetViews>
    <sheetView zoomScalePageLayoutView="0" workbookViewId="0" topLeftCell="A1">
      <selection activeCell="C18" sqref="C18"/>
    </sheetView>
  </sheetViews>
  <sheetFormatPr defaultColWidth="9.140625" defaultRowHeight="12.75"/>
  <cols>
    <col min="3" max="3" width="60.57421875" style="0" customWidth="1"/>
  </cols>
  <sheetData>
    <row r="1" spans="2:4" ht="12.75">
      <c r="B1" s="44"/>
      <c r="C1" s="44"/>
      <c r="D1" s="44"/>
    </row>
    <row r="2" spans="2:4" ht="12.75">
      <c r="B2" s="44"/>
      <c r="C2" s="44"/>
      <c r="D2" s="44"/>
    </row>
    <row r="3" spans="2:4" ht="12.75">
      <c r="B3" s="44"/>
      <c r="C3" s="44"/>
      <c r="D3" s="44"/>
    </row>
    <row r="4" spans="2:4" ht="12.75">
      <c r="B4" s="22" t="s">
        <v>89</v>
      </c>
      <c r="C4" s="45" t="s">
        <v>90</v>
      </c>
      <c r="D4" s="46"/>
    </row>
    <row r="5" spans="2:4" ht="12.75">
      <c r="B5" s="47"/>
      <c r="C5" s="45"/>
      <c r="D5" s="46"/>
    </row>
    <row r="6" spans="2:4" ht="12.75">
      <c r="B6" s="360" t="s">
        <v>35</v>
      </c>
      <c r="C6" s="338"/>
      <c r="D6" s="338"/>
    </row>
    <row r="7" spans="2:4" ht="12.75">
      <c r="B7" s="44"/>
      <c r="C7" s="45"/>
      <c r="D7" s="44"/>
    </row>
    <row r="8" spans="2:4" ht="12.75">
      <c r="B8" s="343" t="s">
        <v>278</v>
      </c>
      <c r="C8" s="343"/>
      <c r="D8" s="343"/>
    </row>
    <row r="9" spans="2:4" ht="12.75">
      <c r="B9" s="343" t="s">
        <v>232</v>
      </c>
      <c r="C9" s="343"/>
      <c r="D9" s="343"/>
    </row>
    <row r="10" spans="2:4" ht="12.75">
      <c r="B10" s="44"/>
      <c r="C10" s="45"/>
      <c r="D10" s="44"/>
    </row>
    <row r="11" spans="2:4" ht="12.75">
      <c r="B11" s="44"/>
      <c r="C11" s="45"/>
      <c r="D11" s="44"/>
    </row>
    <row r="12" spans="2:4" ht="12.75">
      <c r="B12" s="44"/>
      <c r="C12" s="45"/>
      <c r="D12" s="44"/>
    </row>
    <row r="13" spans="2:4" ht="12.75">
      <c r="B13" s="44"/>
      <c r="C13" s="48" t="s">
        <v>91</v>
      </c>
      <c r="D13" s="44"/>
    </row>
    <row r="14" spans="2:4" ht="12.75">
      <c r="B14" s="44"/>
      <c r="C14" s="48"/>
      <c r="D14" s="44"/>
    </row>
    <row r="15" spans="2:4" ht="12.75">
      <c r="B15" s="44"/>
      <c r="C15" s="48"/>
      <c r="D15" s="44"/>
    </row>
    <row r="16" spans="2:4" ht="12.75">
      <c r="B16" s="44"/>
      <c r="C16" s="45"/>
      <c r="D16" s="44"/>
    </row>
    <row r="17" spans="2:4" ht="12.75">
      <c r="B17" s="49" t="s">
        <v>93</v>
      </c>
      <c r="C17" s="45" t="s">
        <v>310</v>
      </c>
      <c r="D17" s="44"/>
    </row>
    <row r="18" spans="2:4" ht="12.75">
      <c r="B18" s="49" t="s">
        <v>92</v>
      </c>
      <c r="C18" s="45" t="s">
        <v>311</v>
      </c>
      <c r="D18" s="44"/>
    </row>
    <row r="19" spans="2:4" ht="12.75">
      <c r="B19" s="44"/>
      <c r="C19" s="45"/>
      <c r="D19" s="44"/>
    </row>
    <row r="20" spans="2:4" ht="12.75">
      <c r="B20" s="44"/>
      <c r="C20" s="50" t="s">
        <v>95</v>
      </c>
      <c r="D20" s="44"/>
    </row>
    <row r="21" spans="2:4" ht="12.75">
      <c r="B21" s="44"/>
      <c r="C21" s="50"/>
      <c r="D21" s="44"/>
    </row>
    <row r="22" spans="2:4" ht="12.75">
      <c r="B22" s="44"/>
      <c r="C22" s="50" t="s">
        <v>196</v>
      </c>
      <c r="D22" s="44"/>
    </row>
    <row r="23" spans="2:4" ht="12.75">
      <c r="B23" s="44"/>
      <c r="C23" s="50" t="s">
        <v>205</v>
      </c>
      <c r="D23" s="44"/>
    </row>
    <row r="24" spans="2:4" ht="12.75">
      <c r="B24" s="44"/>
      <c r="C24" s="50"/>
      <c r="D24" s="44"/>
    </row>
    <row r="25" spans="2:4" ht="12.75">
      <c r="B25" s="44"/>
      <c r="C25" s="45"/>
      <c r="D25" s="44"/>
    </row>
    <row r="26" spans="2:4" ht="12.75">
      <c r="B26" s="49" t="s">
        <v>94</v>
      </c>
      <c r="C26" s="51" t="s">
        <v>309</v>
      </c>
      <c r="D26" s="44"/>
    </row>
    <row r="27" ht="12.75">
      <c r="C27" s="7"/>
    </row>
  </sheetData>
  <sheetProtection/>
  <mergeCells count="3">
    <mergeCell ref="B6:D6"/>
    <mergeCell ref="B8:D8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lipovica</dc:creator>
  <cp:keywords/>
  <dc:description/>
  <cp:lastModifiedBy>Zlatko</cp:lastModifiedBy>
  <cp:lastPrinted>2010-12-27T10:21:36Z</cp:lastPrinted>
  <dcterms:created xsi:type="dcterms:W3CDTF">2004-02-16T15:22:46Z</dcterms:created>
  <dcterms:modified xsi:type="dcterms:W3CDTF">2011-03-18T21:27:30Z</dcterms:modified>
  <cp:category/>
  <cp:version/>
  <cp:contentType/>
  <cp:contentStatus/>
</cp:coreProperties>
</file>