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7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List1" sheetId="7" r:id="rId7"/>
    <sheet name="ZakljucneOd" sheetId="8" r:id="rId8"/>
  </sheets>
  <definedNames/>
  <calcPr fullCalcOnLoad="1"/>
</workbook>
</file>

<file path=xl/sharedStrings.xml><?xml version="1.0" encoding="utf-8"?>
<sst xmlns="http://schemas.openxmlformats.org/spreadsheetml/2006/main" count="699" uniqueCount="421">
  <si>
    <t>Na temelju članka 110. Zakona o Proračunu ( NN 87/08 ,136/12 i 15/15 ), Pravilnika o polugodišnjem</t>
  </si>
  <si>
    <t xml:space="preserve">      i godišnjem izvještaju o izvršenju Proračuna ( NN 24/13 ) i članka 34. i 35. Statuta Općine Velika</t>
  </si>
  <si>
    <t xml:space="preserve"> Ludina ( "Službene novine" Općine Velika Ludina 6/09, 7/11,2/13 i 06/14 ) Općinsko</t>
  </si>
  <si>
    <t xml:space="preserve">                           vijeće Općina Velika Ludina na svojoj 19. sjednici održanoj 27.05.2015. god.</t>
  </si>
  <si>
    <t xml:space="preserve">                                                                                                        donijelo je</t>
  </si>
  <si>
    <t xml:space="preserve">                    IZVJEŠTAJ O IZVRŠENJU  PRORAČUNA OPĆINE VELIKA LUDINA                </t>
  </si>
  <si>
    <t xml:space="preserve">                                                                      ZA 2014. GOD</t>
  </si>
  <si>
    <t>I</t>
  </si>
  <si>
    <t xml:space="preserve">    OPĆI DIO</t>
  </si>
  <si>
    <t>Članak 1.</t>
  </si>
  <si>
    <t>Proračun Općine Velika Ludina za 2014. god.( "Službene novine" Općine Velika Ludina br. 8/14) ostvaren je u 2014. god.</t>
  </si>
  <si>
    <t>kako slijedi:</t>
  </si>
  <si>
    <t>A</t>
  </si>
  <si>
    <t xml:space="preserve">   RAČUNA PRIHODA I RASHODA</t>
  </si>
  <si>
    <t>kn bez lp</t>
  </si>
  <si>
    <t xml:space="preserve">                                               </t>
  </si>
  <si>
    <t xml:space="preserve">                                                kn bez lipa</t>
  </si>
  <si>
    <t>izvršenje 2013.</t>
  </si>
  <si>
    <t>izvorni plan za 2014.</t>
  </si>
  <si>
    <t>tekući plan za 2014.</t>
  </si>
  <si>
    <t>izvršenje 2014.</t>
  </si>
  <si>
    <t>indeks 4/3</t>
  </si>
  <si>
    <t>indeks    4/1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</si>
  <si>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</si>
  <si>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</si>
  <si>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</si>
  <si>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poslovanja (2014.)</t>
  </si>
  <si>
    <t xml:space="preserve">     rashodi za nabavu nefinancijske imovine</t>
  </si>
  <si>
    <t xml:space="preserve">    rashodi za nabavu nefinancijske imovine (2014.)</t>
  </si>
  <si>
    <t xml:space="preserve">     razlika - višak/manjak</t>
  </si>
  <si>
    <t>B</t>
  </si>
  <si>
    <t xml:space="preserve">     RASPOLOŽIVIH SREDSTAVA IZ PRETHODNIH GODINA</t>
  </si>
  <si>
    <t xml:space="preserve"> </t>
  </si>
  <si>
    <t xml:space="preserve">    raspoloživa sredstva iz prethodnih godina</t>
  </si>
  <si>
    <t>C</t>
  </si>
  <si>
    <t xml:space="preserve">    RAČUNA FINANCIRANJA</t>
  </si>
  <si>
    <t xml:space="preserve">    primici od financijske imovine i zaduživanja</t>
  </si>
  <si>
    <t xml:space="preserve">    izdaci za otplate primljenih zajmova</t>
  </si>
  <si>
    <t xml:space="preserve">    dionice i udjeli u glavnici i izdaci za dane zajmove</t>
  </si>
  <si>
    <t xml:space="preserve">    neto financiranja</t>
  </si>
  <si>
    <t xml:space="preserve">   višak/manjak + raspoloživa sredstva iz prethodnih godina + neto financiranje</t>
  </si>
  <si>
    <t>Članak 2.</t>
  </si>
  <si>
    <t xml:space="preserve">   Prihodi i rashodi, te primici i izdaci po ekonomskoj klasifikaciji utvrđuju se u Računu prihoda</t>
  </si>
  <si>
    <t xml:space="preserve">    i rashoda i Računu financiranja za 2014. godinu kako slijedi:</t>
  </si>
  <si>
    <t>PRIHODI POSLOVANJA</t>
  </si>
  <si>
    <t>Broj konta</t>
  </si>
  <si>
    <t>Naziv prihoda</t>
  </si>
  <si>
    <t>tekući  plan za 2014.</t>
  </si>
  <si>
    <t>izvršenje  2014.</t>
  </si>
  <si>
    <t>indeks 6/5</t>
  </si>
  <si>
    <t>indeks 6/3</t>
  </si>
  <si>
    <t>Prihodi od poreza</t>
  </si>
  <si>
    <t>Porez i prirez na dohodak</t>
  </si>
  <si>
    <t>Porez i prirez na dohodak od nesamostalnog rada</t>
  </si>
  <si>
    <t>Porezi na imovinu</t>
  </si>
  <si>
    <t>Stalni porezi na nepokretnu imovinu ( kuće za odmor)</t>
  </si>
  <si>
    <t>Povremeni porezi na imovinu (promet nekretnina)</t>
  </si>
  <si>
    <t>Porezi na robu i usluge</t>
  </si>
  <si>
    <t>Porez na promet proizvoda i usluga</t>
  </si>
  <si>
    <t>Porez na korištenje dobara (tvrtka)</t>
  </si>
  <si>
    <t>Pomoći od subjekata unutar opće države</t>
  </si>
  <si>
    <t>Pomoći iz Proračuna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</si>
  <si>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</si>
  <si>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</si>
  <si>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</si>
  <si>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</si>
  <si>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</si>
  <si>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</si>
  <si>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</si>
  <si>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</si>
  <si>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</si>
  <si>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 ( RR )</t>
  </si>
  <si>
    <t>Ostali prihodi od nefinancijske imovine</t>
  </si>
  <si>
    <t>Prihodi od administrativnih pristojbi i po posebnim propisima</t>
  </si>
  <si>
    <t>Administrativne (upravne) pristojbe</t>
  </si>
  <si>
    <t>Državne upravne i sudske pristojbe</t>
  </si>
  <si>
    <t>Ostale pristojbe i naknade</t>
  </si>
  <si>
    <t>Prihodi po posebnim propisima</t>
  </si>
  <si>
    <t>Vodni doprinos</t>
  </si>
  <si>
    <t>Doprinos za šume</t>
  </si>
  <si>
    <t>Ostali nespomenuti prihodi ( grobarina )</t>
  </si>
  <si>
    <t>Komunalni doprinosi i naknade</t>
  </si>
  <si>
    <t>Komunalni doprinos</t>
  </si>
  <si>
    <t>Komunalna naknada</t>
  </si>
  <si>
    <t>Naknade za priključak</t>
  </si>
  <si>
    <r>
      <t>P</t>
    </r>
    <r>
      <rPr>
        <b/>
        <sz val="8"/>
        <rFont val="Arial"/>
        <family val="2"/>
      </rPr>
      <t>rihodi od donacija</t>
    </r>
  </si>
  <si>
    <t>Donacije od pravnih i fiz. osoba izvan prorač.</t>
  </si>
  <si>
    <t>Kapitalne donacije-Županijske ceste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</si>
  <si>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</si>
  <si>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</si>
  <si>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</si>
  <si>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</si>
  <si>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proizv. dugotrajne imovine</t>
  </si>
  <si>
    <t>Prihodi od prodaje građevinskih objekata</t>
  </si>
  <si>
    <t>Stambeni objekti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</si>
  <si>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</si>
  <si>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UKUPNO  RASHODI I IZDACI - Izvještaj po organizacijskoj i ekonomskoj </t>
    </r>
  </si>
  <si>
    <r>
      <t xml:space="preserve">                                                   </t>
    </r>
    <r>
      <rPr>
        <b/>
        <sz val="10"/>
        <rFont val="Arial"/>
        <family val="2"/>
      </rPr>
      <t>klasifikaciji</t>
    </r>
  </si>
  <si>
    <t>Naziv izdataka</t>
  </si>
  <si>
    <t>indeks  5/4</t>
  </si>
  <si>
    <t>RAZDJEL 001</t>
  </si>
  <si>
    <t>OPĆINSKO  VIJEĆE</t>
  </si>
  <si>
    <t>Rashodi za usluge</t>
  </si>
  <si>
    <t>Usluge promidžbe i informiranja ( TV, Radio)</t>
  </si>
  <si>
    <t>Grafičke i tiskarske usluge</t>
  </si>
  <si>
    <t>Ostali nespomenuti rashodi poslovanja</t>
  </si>
  <si>
    <t>Naknade za rad predstavničkih i izvršnih tijela, povjerenstva</t>
  </si>
  <si>
    <t>Izbori</t>
  </si>
  <si>
    <t>Reprezentacija</t>
  </si>
  <si>
    <t>Tekuće donacije</t>
  </si>
  <si>
    <t>Tekuće donacije u novcu</t>
  </si>
  <si>
    <t>RASHODI POSLOVANJA</t>
  </si>
  <si>
    <t>Naziv rashoda</t>
  </si>
  <si>
    <t>indeks   6/5</t>
  </si>
  <si>
    <t>indeks  6/3</t>
  </si>
  <si>
    <t>Rashodi za zaposlene</t>
  </si>
  <si>
    <t>Plaće</t>
  </si>
  <si>
    <t>Plaće za redovni rad</t>
  </si>
  <si>
    <t>Ostali rashodi za zaposlene</t>
  </si>
  <si>
    <t>Doprinosi na plaće</t>
  </si>
  <si>
    <t>Doprinos za zdravstveno</t>
  </si>
  <si>
    <t>Doprinos za zapošljavanje</t>
  </si>
  <si>
    <t>Materijalni rashodi</t>
  </si>
  <si>
    <t>Naknade troškova zaposlenima</t>
  </si>
  <si>
    <t>Službena putovanja</t>
  </si>
  <si>
    <t>Naknada za prijevoz</t>
  </si>
  <si>
    <t>Stručno usavršavanje zaposlenika</t>
  </si>
  <si>
    <t>Ostale naknade troškova zaposlenicima</t>
  </si>
  <si>
    <t>Rashodi za materijal i energiju</t>
  </si>
  <si>
    <t>Uredski materijal</t>
  </si>
  <si>
    <t>Energija</t>
  </si>
  <si>
    <t>Materijal i djelovi za tekuće i investiciono održavanje</t>
  </si>
  <si>
    <t>Sitni inventar</t>
  </si>
  <si>
    <t>Usluge telefona, pošte i prijevoza</t>
  </si>
  <si>
    <t>Usluge tekućeg i investicionog održavanja</t>
  </si>
  <si>
    <t>Usluge promiđžbe i informiranja</t>
  </si>
  <si>
    <t>Komunalne usluge</t>
  </si>
  <si>
    <t>Zdraavstvene i veterinarske usluge</t>
  </si>
  <si>
    <t>Intelektualne i osobne usluge</t>
  </si>
  <si>
    <t>Računalne usluge</t>
  </si>
  <si>
    <t>Ostale usluge</t>
  </si>
  <si>
    <t>Naknade za rad predstav. i izvrš. tijela,povjerenstava</t>
  </si>
  <si>
    <t>Financijski rashodi</t>
  </si>
  <si>
    <t>Kamate za primljene zajmove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</si>
  <si>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</si>
  <si>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</si>
  <si>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</si>
  <si>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</si>
  <si>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</si>
  <si>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u poljoprivredi</t>
  </si>
  <si>
    <t>Subvencije poljoprivrednicima i obrtnicima</t>
  </si>
  <si>
    <t xml:space="preserve">Naknade građanima i kućanstvima na temelju osiguranja i druge naknade </t>
  </si>
  <si>
    <t>Naknade građanima i kućanstvima iz Proračuna</t>
  </si>
  <si>
    <t>Naknade građanima i kućanstvima u novcu</t>
  </si>
  <si>
    <t>Ostali rashodi</t>
  </si>
  <si>
    <t>Kazne, penali i naknade štete</t>
  </si>
  <si>
    <t>Naknada šteta pravnim i fizičkim osobama</t>
  </si>
  <si>
    <t>RASHODI ZA NABAVU NEFINANCIJSKE IMOVINE</t>
  </si>
  <si>
    <t>Rashodi za nabavu neproizvedene imovine</t>
  </si>
  <si>
    <t>Materijalna imovina - prirodna bogatstva</t>
  </si>
  <si>
    <t>Zemljišta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</si>
  <si>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</si>
  <si>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</si>
  <si>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</si>
  <si>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</si>
  <si>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</si>
  <si>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</si>
  <si>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</si>
  <si>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</si>
  <si>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Uredskia oprema i namještaj</t>
  </si>
  <si>
    <t>4223  Oprema za održavanje</t>
  </si>
  <si>
    <t>Uređaji i oprema</t>
  </si>
  <si>
    <t>Prijevozna sredstva</t>
  </si>
  <si>
    <t>Prijevozna sredstva u cestovnom prometu</t>
  </si>
  <si>
    <t>Knjige, umjetnička djela i ostale izložbene vrijed.</t>
  </si>
  <si>
    <t>Knjige</t>
  </si>
  <si>
    <t>IZDACI ZA FINANCIJSKU IMOVINU</t>
  </si>
  <si>
    <t>Izdaci dane zajmove</t>
  </si>
  <si>
    <t>Izdaci za dane zajmove trg. društvima-kratkoročni</t>
  </si>
  <si>
    <t xml:space="preserve">Dani zajmovi trgov. društvima izvan javnog sektora </t>
  </si>
  <si>
    <t>Izdaci za dionice i udjeli u glavnici</t>
  </si>
  <si>
    <t>Dionice i udjeli u glavnici trgovačkih društava</t>
  </si>
  <si>
    <t>RASPOLOŽIVA SREDSTVA IZ PRETHODNE  GODINE</t>
  </si>
  <si>
    <t>izvršenje  2013.</t>
  </si>
  <si>
    <t>VLASTITI IZVORI</t>
  </si>
  <si>
    <t>Rezultat poslovanja</t>
  </si>
  <si>
    <t>Višak prihoda</t>
  </si>
  <si>
    <t>RAČUN FINANCIRANJA</t>
  </si>
  <si>
    <t>Naziv</t>
  </si>
  <si>
    <t>PRIMICI OD FINANCIJSKE IMOVINE I ZADUŽIVANJA</t>
  </si>
  <si>
    <t>Primljene otplate ( povrat ) glavnice</t>
  </si>
  <si>
    <t>Primici (povrati) glavnice zajmova kreditnim i ostalim financijskim  Institucijama izvan javnog sektora</t>
  </si>
  <si>
    <t>IZDACI ZA FINANCIJSKU IMOVINU I OTPLATE ZAJMOVA</t>
  </si>
  <si>
    <t>Izdaci za dane zajmove</t>
  </si>
  <si>
    <t>Izdaci za dane zajmove trgovačkim društvima</t>
  </si>
  <si>
    <t>Dionice i udjeli uglavnici</t>
  </si>
  <si>
    <t>Izdaci za otplatu glavnica primljenih zajmova</t>
  </si>
  <si>
    <t>Otplata glavnice primljenih zajmova od banaka i ostalih financijskih institucija izvan javnog sektora</t>
  </si>
  <si>
    <t>RAZDJEL 002</t>
  </si>
  <si>
    <t>JEDINSTVENI UPRAVNI ODJEL</t>
  </si>
  <si>
    <t>GLAVA 01</t>
  </si>
  <si>
    <t>Doprinos za zdravstveno osiguranje 13,5%</t>
  </si>
  <si>
    <t>Dprinos za zapošljavanje 1,7%</t>
  </si>
  <si>
    <t>Naknade troškova zaposlenih</t>
  </si>
  <si>
    <t>Privatni automobil  u službene svrhe</t>
  </si>
  <si>
    <t>Energija  (elektr. energ., plin, dizel gorivo)</t>
  </si>
  <si>
    <t>Materijal i dijelovi za tekuće i investicijsko održavanje</t>
  </si>
  <si>
    <t>Sitni inventar-opremanje pučkih domova i Općina</t>
  </si>
  <si>
    <t>Usluge tekućeg održavanja opreme</t>
  </si>
  <si>
    <t>Tekuće održavanje prijevoznog sredstva</t>
  </si>
  <si>
    <t>Usluge promiđbe i informiranja (čestitke, natječaji)</t>
  </si>
  <si>
    <t>Komunalne usluge    ( voda, smeće, dimnjačarske</t>
  </si>
  <si>
    <t xml:space="preserve"> usl. i ostale komunalne usluge)</t>
  </si>
  <si>
    <t>Zdravstvene i veterinarske usluge</t>
  </si>
  <si>
    <t>Odvjetničke usluge, usluge javnog bilježnika, ugovor o djelu, autorski honorari, geodetsko - katastarske usluge</t>
  </si>
  <si>
    <t>Registracija vozila</t>
  </si>
  <si>
    <t>Premija osiguranja za opremu i zgrade</t>
  </si>
  <si>
    <t xml:space="preserve">Kamate za primljene zajmove                                       </t>
  </si>
  <si>
    <t xml:space="preserve">Kamate za primljene zajmove od banaka         </t>
  </si>
  <si>
    <t xml:space="preserve">Bankarske usluge i usluge platnog prometa      </t>
  </si>
  <si>
    <t>Naknada za eviden. prikupljenih sred.-Moslavina</t>
  </si>
  <si>
    <t>Ostali nesp.finan. rash.( Porezna upr.-drž. zemlj.)</t>
  </si>
  <si>
    <t>Materijalna imovina</t>
  </si>
  <si>
    <t>Zemljište u centru V. Ludine ( za ulicu )                    06</t>
  </si>
  <si>
    <t>Projekt - dom Kompator                                        01</t>
  </si>
  <si>
    <t>Projekt-Pintarićeva ulica Vidrenjak</t>
  </si>
  <si>
    <t>Projekt reciklažnog dvorišta</t>
  </si>
  <si>
    <t>Projekt sanacije klizišta u Pešćenici</t>
  </si>
  <si>
    <t xml:space="preserve">IV i V Izmjena prostornog plana općine V. Ludina </t>
  </si>
  <si>
    <t>Projekt nogostupa prema groblju                  01</t>
  </si>
  <si>
    <t>Projekt ulaza u Poslovnu zonu</t>
  </si>
  <si>
    <t xml:space="preserve">Postrojenja i oprema                                                            </t>
  </si>
  <si>
    <t xml:space="preserve"> Oprema- peć, kompjuter,printer, fax i dr.</t>
  </si>
  <si>
    <t>Opremanje civilne zaštite</t>
  </si>
  <si>
    <t>Usluge tekućeg i investicijskog održavanja</t>
  </si>
  <si>
    <t>Kazne, penale i naknade štete</t>
  </si>
  <si>
    <t>Naknada štete pravnim i fizičkim osobama</t>
  </si>
  <si>
    <t>Popravak makadamskih cesta                            04</t>
  </si>
  <si>
    <t>Vertikalna i horizontalna signalizacija                 04</t>
  </si>
  <si>
    <t>Potporni zid iznad nogostupa u Vidrenjaku</t>
  </si>
  <si>
    <t>Potporni zid kod kuće Novković</t>
  </si>
  <si>
    <t>Održavanje bankina i graba uz nerazvrstane promet.</t>
  </si>
  <si>
    <t>Kućice za autobus (Grabričina i Okoli)</t>
  </si>
  <si>
    <t>Krpanje asfalta na nerazvrstanim prometnicama</t>
  </si>
  <si>
    <t>Moslavina d.o.o. suf. vodovoda Mosl.Posavina</t>
  </si>
  <si>
    <t>Zimska služba</t>
  </si>
  <si>
    <t xml:space="preserve">Održavanje javnih i zelenih površina                 </t>
  </si>
  <si>
    <t xml:space="preserve">Zbrinjavanje otpada i čišćenje smetlišta            </t>
  </si>
  <si>
    <t xml:space="preserve">Sanacija kom. deponije - Moslavina d.o.o. sufinanc.                           </t>
  </si>
  <si>
    <t>Usluge održavanja javne rasvjete                      06</t>
  </si>
  <si>
    <t>Asfaltiranje cesta</t>
  </si>
  <si>
    <t>Poslovni objekat + LIFT</t>
  </si>
  <si>
    <t>Izgradnja kanalizacije</t>
  </si>
  <si>
    <t>Dom Vidrenjak</t>
  </si>
  <si>
    <t>Dom Kompator</t>
  </si>
  <si>
    <t>Dom DVD Okoli</t>
  </si>
  <si>
    <t>Subvencije trgovačkim društvima, poljopriv.</t>
  </si>
  <si>
    <t>Subvencije poljoprivrednicima</t>
  </si>
  <si>
    <t>Dionice i udjeli u glav. trg. društva izvan javnog sektora</t>
  </si>
  <si>
    <t>Izdaci za dane zajmove trg. Društvimai obrt.</t>
  </si>
  <si>
    <t>Dani zajmovi trgovačkim društvima - kratkoročni</t>
  </si>
  <si>
    <t>Nadzor nad provedbom deratizacije</t>
  </si>
  <si>
    <t>Ostale zdravstvene usluge-laboratorij</t>
  </si>
  <si>
    <t>RAZDJEL 003</t>
  </si>
  <si>
    <t>PRORAČUNSKI KORISNIK-DJEČJI VRTIĆ LUDINA</t>
  </si>
  <si>
    <t>Bruto plaće</t>
  </si>
  <si>
    <t>Plaće za redovan rad</t>
  </si>
  <si>
    <t>Doprinosi za zdravstveno osiguranje</t>
  </si>
  <si>
    <t>Naknade za prijevoz</t>
  </si>
  <si>
    <t>Energija  (elektr. energ., plin )</t>
  </si>
  <si>
    <t>Usluge tekućeg i investicijskog održavanj građ. objekata</t>
  </si>
  <si>
    <t>Komunalne usluge (voda, smeće,dimnjačar i ostale komunalne usluge)</t>
  </si>
  <si>
    <t>Uređenje terase</t>
  </si>
  <si>
    <t>Rashodi za nabavu proizv.dugotrajne imovine</t>
  </si>
  <si>
    <t>Uredski namještaj</t>
  </si>
  <si>
    <t>3811                       Prehrana u O.Š. V.Ludina</t>
  </si>
  <si>
    <t>Prehrana u O.Š. V. Ludina</t>
  </si>
  <si>
    <t>Ostale tekuće donacije</t>
  </si>
  <si>
    <t>Uređenje škole V. Ludina i zgrada područnih škola</t>
  </si>
  <si>
    <t>Ostale naknade građanima i kućanstvima</t>
  </si>
  <si>
    <t>Stipendije i školarine  ( 10+39 )</t>
  </si>
  <si>
    <t>Sufinanciranje javnog prijevoza i smještaja u dom</t>
  </si>
  <si>
    <t>RAZDJEL 004</t>
  </si>
  <si>
    <t>PRORAČUNSKI KORISNIK - KNJIŽNICA I ČITAONICA</t>
  </si>
  <si>
    <t>Doprinosi na plaću</t>
  </si>
  <si>
    <t>Doprinosi za zapošljavanje</t>
  </si>
  <si>
    <t xml:space="preserve">Usluge tekućeg i invest. održ. - uređenje objekta </t>
  </si>
  <si>
    <t>Postojenja i oprema</t>
  </si>
  <si>
    <t>Računala i računalna oprema,namještaj</t>
  </si>
  <si>
    <t>Knjge, umjetnička djela</t>
  </si>
  <si>
    <t>Knjige u knjižnici</t>
  </si>
  <si>
    <t>Donacije i ostali rashodi</t>
  </si>
  <si>
    <t>JEDINSTVENI  UPRAVNI  ODJEL</t>
  </si>
  <si>
    <t>Funkcijska klasifikacija: 01- opće javne usluge</t>
  </si>
  <si>
    <t>Program 01: Priprema i donošenje akata iz djelokruga tijela</t>
  </si>
  <si>
    <t>Aktivnost:</t>
  </si>
  <si>
    <t>Administrativno, tehničko i strčno osoblje  01</t>
  </si>
  <si>
    <t>Rashodi poslovanja</t>
  </si>
  <si>
    <t>Sitni inventar-opremanje puč. domova i prostora Općine</t>
  </si>
  <si>
    <t xml:space="preserve">Komunalne usluge    ( voda, smeće, dimnjačarske usl. I ostale komunalne usluge </t>
  </si>
  <si>
    <t>Financijski rashodi                                         04</t>
  </si>
  <si>
    <t>Kupnja zemljišta u centru V. Ludine ( za ulicu )        06</t>
  </si>
  <si>
    <t>Projekt- Pintarićeva ulica Vidrenjak                         01</t>
  </si>
  <si>
    <t>V Prostorni plan Općne V. Ludina                           01</t>
  </si>
  <si>
    <t>Projekt dom Kompator                                                 01</t>
  </si>
  <si>
    <t>Projekt ulaza u Poslovnu zonu I                                 01</t>
  </si>
  <si>
    <t>Projekt reciklažnog dvorišta                                      01</t>
  </si>
  <si>
    <t>Projekt-nogostup do  M.Ludine s proširenjm ceste    01</t>
  </si>
  <si>
    <t>Projekt sanacije klizišta u Pešćenici                          01</t>
  </si>
  <si>
    <t xml:space="preserve">Rashodi za nabavu proizvedene dugotr. imovine                                                           01  </t>
  </si>
  <si>
    <t>Oprema- peć, kompjuter,printer, fax, namještaj i dr.</t>
  </si>
  <si>
    <t>Aktivnost: Održ. zgrada pučkih domova i dječjih igrališta    01</t>
  </si>
  <si>
    <t>Aktivnost:Naknada štete                                                             01</t>
  </si>
  <si>
    <r>
      <t>Donacije i ostali rasho</t>
    </r>
    <r>
      <rPr>
        <sz val="8"/>
        <rFont val="Arial"/>
        <family val="2"/>
      </rPr>
      <t>di</t>
    </r>
  </si>
  <si>
    <t>GLAVA  02</t>
  </si>
  <si>
    <t>KOMUNALNA  INFRASTRUKTURA</t>
  </si>
  <si>
    <t>Funkcijska klasifikacija:04- Ekonomska klasifikacija</t>
  </si>
  <si>
    <t xml:space="preserve">Program 01: Održavanje objekata i uređaja komunal. infrastrukture  </t>
  </si>
  <si>
    <t>Aktivnost:Održavanje makad. cesta i uređenje parkirališta</t>
  </si>
  <si>
    <t>Potporni zid iznad nogostupa u Vidrenjaku         04</t>
  </si>
  <si>
    <t>Potporni zid kod kuće Novković                         04</t>
  </si>
  <si>
    <t>Kućice za autrobus (Grabričina i Okoli)</t>
  </si>
  <si>
    <t>Moslavina d.o.o. sufinanc. vodovoda  Mosl. Posavina</t>
  </si>
  <si>
    <t>Aktivnost: Održavanje cesta u zimskim uvjetima                  05</t>
  </si>
  <si>
    <t>Aktivnost: Održavanje javnih i zelenih površina                    05</t>
  </si>
  <si>
    <t xml:space="preserve">Zbrinjav.otpada,čišćenje smetlišta i gospodar. otpadom           </t>
  </si>
  <si>
    <t>Aktivnost: Rashodi za uređaje i javnu rasvjetu</t>
  </si>
  <si>
    <t>Energija                                                               04</t>
  </si>
  <si>
    <t>Program 02: Izgradnja objekata i uređaja komunalne infrastr.</t>
  </si>
  <si>
    <t>Kapitalni projekt:Izgradnja i asfaltiranje cesta                       04</t>
  </si>
  <si>
    <t>Rashodi za nabavu nefinancijske imovine</t>
  </si>
  <si>
    <t>Rashodi za nabavu proizvedene dugotrajne imov.</t>
  </si>
  <si>
    <t>Kapitalni projekt: Kupnja poslovnog prostora      06</t>
  </si>
  <si>
    <t>Rashodi za nab. proizvedene dugotr. Imovine</t>
  </si>
  <si>
    <t>Poslovni objekt + LIFT</t>
  </si>
  <si>
    <t>Kapitalni projekt: Izgradnja kanalizacije       04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</si>
  <si>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</si>
  <si>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</si>
  <si>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Kapitalni projekt:Dogradnja doma i izmjena krovišta</t>
  </si>
  <si>
    <t>Kapitalni projekt:Uređenje pučkog doma u Kompatoru</t>
  </si>
  <si>
    <t>Rashodi za nabavu proizv. dugotrajne imovine</t>
  </si>
  <si>
    <t>Kapitalni projekt:Uređenje pučkog doma u Okolima</t>
  </si>
  <si>
    <t>GLAVA 03</t>
  </si>
  <si>
    <t>GOSPODARSTVO                                           04</t>
  </si>
  <si>
    <t>Funkcijska klasifikacija:04-Ekonomski poslovi</t>
  </si>
  <si>
    <r>
      <t>Pr</t>
    </r>
    <r>
      <rPr>
        <b/>
        <sz val="8"/>
        <rFont val="Arial"/>
        <family val="2"/>
      </rPr>
      <t>ogram:Poticanje razvoja gospodarstva</t>
    </r>
  </si>
  <si>
    <t>Aktivnost:Subvencije u poljoprivredi</t>
  </si>
  <si>
    <t>Aktivnost: Udio u glavnici trg. društva izvan javnog sektora</t>
  </si>
  <si>
    <t>Izdaci za financijsku imovinu</t>
  </si>
  <si>
    <t>Izdaci za dionice i udjele u glavnici</t>
  </si>
  <si>
    <t>Program: Zaštita od požara</t>
  </si>
  <si>
    <t>Aktivnost: Rad DVD općine</t>
  </si>
  <si>
    <t>GLAVA  05</t>
  </si>
  <si>
    <t>JAVNE POTREBE U ZDRAVSTVU                 07</t>
  </si>
  <si>
    <t>Funkcijska klasifikacija: 07- Zdravstvo</t>
  </si>
  <si>
    <t>Program: Dodatne usluge u zdravstvu</t>
  </si>
  <si>
    <t>Aktivnost: Poslovi deratizacije</t>
  </si>
  <si>
    <t>Aktivnost: Troškovi prijevoza laboratorijskih uzoraka</t>
  </si>
  <si>
    <t>GLAVA  06</t>
  </si>
  <si>
    <t>JAVNE USTANOVE PREDŠKOLSKOG ODGOJA I OSNOVNOG OBRAZOVANJA   09</t>
  </si>
  <si>
    <t xml:space="preserve">Funkcijska klasifikacija: 09- Obrazovanje                             </t>
  </si>
  <si>
    <t>Program 01- Program predškolskog odgoja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</si>
  <si>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</si>
  <si>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</si>
  <si>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</si>
  <si>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Izrada vanjske tipske ograde s prednje strane Vrtića</t>
  </si>
  <si>
    <t>Program 02: Javne potrebe iznad standarda u školstvu</t>
  </si>
  <si>
    <t>Aktivnost: Sufinanciranje troškova školske kuhinje</t>
  </si>
  <si>
    <t>Korisnik: OSNOVNA ŠKOLA LUDINA</t>
  </si>
  <si>
    <t xml:space="preserve">Ostali rashodi </t>
  </si>
  <si>
    <t>Tekući projekt: Sufinanc. uređenja zgrade škole i podr.škola</t>
  </si>
  <si>
    <t xml:space="preserve">Korisnik:   </t>
  </si>
  <si>
    <t>OSNOVNA ŠKOLA LUDINA</t>
  </si>
  <si>
    <t>Aktivnost: Stipendiranje učenika i studenata i prijevoz uč.</t>
  </si>
  <si>
    <t>Naknade građanima i kućanstvima</t>
  </si>
  <si>
    <t>Stipendije i školarine  ( 10+30 )</t>
  </si>
  <si>
    <t>GLAVA  07</t>
  </si>
  <si>
    <t>PROGRAM DJELATNOSTI KULTURE        08</t>
  </si>
  <si>
    <t>Funkcijska klasifikacija: 08- Rekreacija, kultura i religija</t>
  </si>
  <si>
    <t>Program 01: Program javnih potreba</t>
  </si>
  <si>
    <t>Aktivnost:Administrativno tehničko osoblje</t>
  </si>
  <si>
    <t>Aktivnost: Administrativno tehničko osoblje                                          Korisnik:KNJIŽNICA I ČITAONICA VELIKA LUDINA</t>
  </si>
  <si>
    <t>Tekući projekt:Nabava uredske opreme</t>
  </si>
  <si>
    <t>Rashodi za nabavu proizv. dugotrajne imov.</t>
  </si>
  <si>
    <t>Računala i računalna oprema</t>
  </si>
  <si>
    <t>Tekući projekt: Nabava proizvedene dugotrajne imovine</t>
  </si>
  <si>
    <t>Program 02: Program obnove sakralnih objekata</t>
  </si>
  <si>
    <t>Aktivnost: Pomoć za obnovu sakralnih objekata</t>
  </si>
  <si>
    <t>Program 03: Program očuvanja kulturne baštine</t>
  </si>
  <si>
    <t xml:space="preserve">Aktivnost: Djelatnost KUD-a "Mijo Stuparić" </t>
  </si>
  <si>
    <t>GLAVA  08:</t>
  </si>
  <si>
    <t>PROGRAMSKA DJELATNOST SPORTA    08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</si>
  <si>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</si>
  <si>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</si>
  <si>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</si>
  <si>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</si>
  <si>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GLAVA  09:</t>
  </si>
  <si>
    <t>PROGRAMSKA DJELATNOST SOCIJALNE SKRBI                               10</t>
  </si>
  <si>
    <t>Funkcijska klasifikacija: 10- Socijalna skrb</t>
  </si>
  <si>
    <t>Program 01: Program novčane pomoći</t>
  </si>
  <si>
    <t xml:space="preserve">Aktivnost: Novčana pomoć građanima                                  </t>
  </si>
  <si>
    <t>Program 02: Humanitarna skrb kroz udruge građana</t>
  </si>
  <si>
    <t>Aktivnost: UHVIBDR, Udruga slijepih,ostale udruge</t>
  </si>
  <si>
    <t>Aktivnost: Humanitarna djelatnost Crvenog križa</t>
  </si>
  <si>
    <t xml:space="preserve">GLAVA 10: </t>
  </si>
  <si>
    <t>PROGRAM UDRUGA GRAĐANA OPĆINE V. LUDINA     10</t>
  </si>
  <si>
    <t>Aktivnost: Udruge građana Općine Velika L.- voćari, vinogr.povrt.</t>
  </si>
  <si>
    <t>III</t>
  </si>
  <si>
    <t>ZAKLJUČNE ODREDBE</t>
  </si>
  <si>
    <t xml:space="preserve">Godišnji izvještaj o Izvršenju  Proračuna  Općine Velika Ludina za 2014. godinu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</si>
  <si>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objaviti će se u " Službenim novinama" Općine Velika Ludina.</t>
  </si>
  <si>
    <t>OPĆINSKO VIJEĆE OPĆINE VELIKA LUDINA</t>
  </si>
  <si>
    <t>KLASA:</t>
  </si>
  <si>
    <t>400-06/15-01/03</t>
  </si>
  <si>
    <t>URBROJ:</t>
  </si>
  <si>
    <t>2176/19-02-15-4</t>
  </si>
  <si>
    <t>Predsjednik:</t>
  </si>
  <si>
    <t>_______________________</t>
  </si>
  <si>
    <t>Vjekoslav Kamenščak</t>
  </si>
  <si>
    <t xml:space="preserve">         Velika Ludina, </t>
  </si>
  <si>
    <t>27.05.2015.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</si>
</sst>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_-* #,##0.00\ _k_n_-;\-* #,##0.00\ _k_n_-;_-* \-??\ _k_n_-;_-@_-"/>
    <numFmt numFmtId="167" formatCode="GENERAL"/>
    <numFmt numFmtId="168" formatCode="#,##0"/>
    <numFmt numFmtId="169" formatCode="@"/>
    <numFmt numFmtId="170" formatCode="0.00"/>
    <numFmt numFmtId="171" formatCode="_-* #,##0\ _k_n_-;\-* #,##0\ _k_n_-;_-* \-??\ _k_n_-;_-@_-"/>
    <numFmt numFmtId="172" formatCode="_-* #,##0.00&quot; kn&quot;_-;\-* #,##0.00&quot; kn&quot;_-;_-* \-??&quot; kn&quot;_-;_-@_-"/>
    <numFmt numFmtId="173" formatCode="_-* #,##0.0\ _k_n_-;\-* #,##0.0\ _k_n_-;_-* \-??\ _k_n_-;_-@_-"/>
    <numFmt numFmtId="174" formatCode="_-* #,##0\ _k_n_-;\-* #,##0\ _k_n_-;_-* &quot;- &quot;_k_n_-;_-@_-"/>
    <numFmt numFmtId="175" formatCode="0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</cellStyleXfs>
  <cellXfs count="669">
    <xf numFmtId="164" fontId="0" fillId="0" borderId="0" xfId="0" applyAlignment="1">
      <alignment/>
    </xf>
    <xf numFmtId="164" fontId="0" fillId="0" borderId="0" xfId="23" applyAlignment="1">
      <alignment horizontal="center"/>
      <protection/>
    </xf>
    <xf numFmtId="164" fontId="1" fillId="0" borderId="0" xfId="23" applyFont="1">
      <alignment/>
      <protection/>
    </xf>
    <xf numFmtId="168" fontId="0" fillId="0" borderId="0" xfId="23" applyNumberFormat="1">
      <alignment/>
      <protection/>
    </xf>
    <xf numFmtId="164" fontId="0" fillId="0" borderId="0" xfId="23">
      <alignment/>
      <protection/>
    </xf>
    <xf numFmtId="164" fontId="0" fillId="0" borderId="0" xfId="23" applyBorder="1" applyAlignment="1">
      <alignment horizontal="center"/>
      <protection/>
    </xf>
    <xf numFmtId="164" fontId="0" fillId="0" borderId="0" xfId="23" applyFont="1" applyBorder="1" applyAlignment="1" applyProtection="1">
      <alignment horizontal="center"/>
      <protection locked="0"/>
    </xf>
    <xf numFmtId="164" fontId="0" fillId="0" borderId="0" xfId="23" applyAlignment="1" applyProtection="1">
      <alignment horizontal="center"/>
      <protection locked="0"/>
    </xf>
    <xf numFmtId="164" fontId="0" fillId="0" borderId="0" xfId="23" applyFont="1" applyBorder="1" applyAlignment="1" applyProtection="1">
      <alignment horizontal="left"/>
      <protection locked="0"/>
    </xf>
    <xf numFmtId="164" fontId="0" fillId="0" borderId="0" xfId="23" applyAlignment="1" applyProtection="1">
      <alignment horizontal="left"/>
      <protection locked="0"/>
    </xf>
    <xf numFmtId="164" fontId="0" fillId="0" borderId="0" xfId="23" applyFont="1">
      <alignment/>
      <protection/>
    </xf>
    <xf numFmtId="164" fontId="1" fillId="0" borderId="0" xfId="23" applyFont="1" applyAlignment="1">
      <alignment horizontal="center"/>
      <protection/>
    </xf>
    <xf numFmtId="168" fontId="0" fillId="0" borderId="0" xfId="23" applyNumberFormat="1" applyAlignment="1">
      <alignment horizontal="center"/>
      <protection/>
    </xf>
    <xf numFmtId="164" fontId="2" fillId="0" borderId="0" xfId="23" applyFont="1" applyBorder="1" applyAlignment="1">
      <alignment horizontal="left"/>
      <protection/>
    </xf>
    <xf numFmtId="164" fontId="2" fillId="0" borderId="0" xfId="23" applyFont="1" applyAlignment="1">
      <alignment horizontal="left"/>
      <protection/>
    </xf>
    <xf numFmtId="164" fontId="3" fillId="0" borderId="0" xfId="23" applyFont="1" applyBorder="1" applyAlignment="1">
      <alignment horizontal="center"/>
      <protection/>
    </xf>
    <xf numFmtId="164" fontId="0" fillId="0" borderId="0" xfId="23" applyAlignment="1">
      <alignment/>
      <protection/>
    </xf>
    <xf numFmtId="164" fontId="3" fillId="0" borderId="0" xfId="23" applyFont="1" applyAlignment="1">
      <alignment horizontal="center"/>
      <protection/>
    </xf>
    <xf numFmtId="164" fontId="1" fillId="0" borderId="0" xfId="23" applyFont="1" applyAlignment="1">
      <alignment/>
      <protection/>
    </xf>
    <xf numFmtId="164" fontId="4" fillId="0" borderId="0" xfId="23" applyFont="1" applyAlignment="1">
      <alignment horizontal="center"/>
      <protection/>
    </xf>
    <xf numFmtId="164" fontId="5" fillId="0" borderId="0" xfId="23" applyFont="1">
      <alignment/>
      <protection/>
    </xf>
    <xf numFmtId="168" fontId="1" fillId="0" borderId="0" xfId="23" applyNumberFormat="1" applyFont="1" applyAlignment="1">
      <alignment horizontal="right"/>
      <protection/>
    </xf>
    <xf numFmtId="164" fontId="1" fillId="0" borderId="0" xfId="23" applyFont="1" applyAlignment="1">
      <alignment horizontal="right"/>
      <protection/>
    </xf>
    <xf numFmtId="164" fontId="1" fillId="0" borderId="1" xfId="23" applyFont="1" applyBorder="1">
      <alignment/>
      <protection/>
    </xf>
    <xf numFmtId="169" fontId="0" fillId="0" borderId="1" xfId="23" applyNumberFormat="1" applyFont="1" applyBorder="1" applyAlignment="1" applyProtection="1">
      <alignment horizontal="center" vertical="center" wrapText="1"/>
      <protection locked="0"/>
    </xf>
    <xf numFmtId="164" fontId="0" fillId="0" borderId="1" xfId="23" applyBorder="1">
      <alignment/>
      <protection/>
    </xf>
    <xf numFmtId="164" fontId="4" fillId="0" borderId="1" xfId="23" applyFont="1" applyBorder="1" applyAlignment="1">
      <alignment horizontal="center" vertical="center" wrapText="1"/>
      <protection/>
    </xf>
    <xf numFmtId="164" fontId="1" fillId="0" borderId="2" xfId="23" applyFont="1" applyBorder="1">
      <alignment/>
      <protection/>
    </xf>
    <xf numFmtId="168" fontId="0" fillId="0" borderId="2" xfId="23" applyNumberFormat="1" applyBorder="1" applyProtection="1">
      <alignment/>
      <protection locked="0"/>
    </xf>
    <xf numFmtId="164" fontId="0" fillId="0" borderId="2" xfId="23" applyBorder="1">
      <alignment/>
      <protection/>
    </xf>
    <xf numFmtId="168" fontId="0" fillId="0" borderId="2" xfId="23" applyNumberFormat="1" applyBorder="1">
      <alignment/>
      <protection/>
    </xf>
    <xf numFmtId="168" fontId="0" fillId="2" borderId="2" xfId="23" applyNumberFormat="1" applyFont="1" applyFill="1" applyBorder="1">
      <alignment/>
      <protection/>
    </xf>
    <xf numFmtId="164" fontId="1" fillId="0" borderId="3" xfId="23" applyFont="1" applyBorder="1">
      <alignment/>
      <protection/>
    </xf>
    <xf numFmtId="168" fontId="0" fillId="0" borderId="3" xfId="23" applyNumberFormat="1" applyBorder="1" applyProtection="1">
      <alignment/>
      <protection locked="0"/>
    </xf>
    <xf numFmtId="164" fontId="0" fillId="0" borderId="3" xfId="23" applyBorder="1">
      <alignment/>
      <protection/>
    </xf>
    <xf numFmtId="168" fontId="0" fillId="0" borderId="3" xfId="23" applyNumberFormat="1" applyBorder="1">
      <alignment/>
      <protection/>
    </xf>
    <xf numFmtId="168" fontId="0" fillId="2" borderId="3" xfId="23" applyNumberFormat="1" applyFont="1" applyFill="1" applyBorder="1">
      <alignment/>
      <protection/>
    </xf>
    <xf numFmtId="164" fontId="1" fillId="0" borderId="4" xfId="23" applyFont="1" applyBorder="1">
      <alignment/>
      <protection/>
    </xf>
    <xf numFmtId="168" fontId="0" fillId="0" borderId="4" xfId="23" applyNumberFormat="1" applyBorder="1" applyProtection="1">
      <alignment/>
      <protection locked="0"/>
    </xf>
    <xf numFmtId="164" fontId="0" fillId="0" borderId="4" xfId="23" applyBorder="1">
      <alignment/>
      <protection/>
    </xf>
    <xf numFmtId="168" fontId="0" fillId="0" borderId="4" xfId="23" applyNumberFormat="1" applyBorder="1">
      <alignment/>
      <protection/>
    </xf>
    <xf numFmtId="168" fontId="0" fillId="2" borderId="4" xfId="23" applyNumberFormat="1" applyFont="1" applyFill="1" applyBorder="1">
      <alignment/>
      <protection/>
    </xf>
    <xf numFmtId="164" fontId="0" fillId="0" borderId="0" xfId="23" applyFill="1" applyAlignment="1">
      <alignment horizontal="center"/>
      <protection/>
    </xf>
    <xf numFmtId="164" fontId="1" fillId="3" borderId="1" xfId="23" applyFont="1" applyFill="1" applyBorder="1">
      <alignment/>
      <protection/>
    </xf>
    <xf numFmtId="168" fontId="0" fillId="3" borderId="1" xfId="23" applyNumberFormat="1" applyFill="1" applyBorder="1" applyProtection="1">
      <alignment/>
      <protection/>
    </xf>
    <xf numFmtId="164" fontId="0" fillId="3" borderId="1" xfId="23" applyFill="1" applyBorder="1">
      <alignment/>
      <protection/>
    </xf>
    <xf numFmtId="168" fontId="4" fillId="3" borderId="1" xfId="23" applyNumberFormat="1" applyFont="1" applyFill="1" applyBorder="1">
      <alignment/>
      <protection/>
    </xf>
    <xf numFmtId="168" fontId="4" fillId="3" borderId="1" xfId="23" applyNumberFormat="1" applyFont="1" applyFill="1" applyBorder="1">
      <alignment/>
      <protection/>
    </xf>
    <xf numFmtId="168" fontId="4" fillId="3" borderId="5" xfId="23" applyNumberFormat="1" applyFont="1" applyFill="1" applyBorder="1">
      <alignment/>
      <protection/>
    </xf>
    <xf numFmtId="164" fontId="0" fillId="0" borderId="0" xfId="23" applyFill="1">
      <alignment/>
      <protection/>
    </xf>
    <xf numFmtId="164" fontId="1" fillId="0" borderId="0" xfId="23" applyFont="1" applyFill="1">
      <alignment/>
      <protection/>
    </xf>
    <xf numFmtId="168" fontId="0" fillId="0" borderId="0" xfId="23" applyNumberFormat="1" applyFill="1">
      <alignment/>
      <protection/>
    </xf>
    <xf numFmtId="168" fontId="0" fillId="2" borderId="6" xfId="23" applyNumberFormat="1" applyFont="1" applyFill="1" applyBorder="1">
      <alignment/>
      <protection/>
    </xf>
    <xf numFmtId="164" fontId="4" fillId="0" borderId="0" xfId="23" applyFont="1" applyFill="1" applyAlignment="1">
      <alignment horizontal="center"/>
      <protection/>
    </xf>
    <xf numFmtId="164" fontId="5" fillId="0" borderId="0" xfId="23" applyFont="1" applyFill="1">
      <alignment/>
      <protection/>
    </xf>
    <xf numFmtId="168" fontId="0" fillId="2" borderId="0" xfId="23" applyNumberFormat="1" applyFont="1" applyFill="1" applyBorder="1">
      <alignment/>
      <protection/>
    </xf>
    <xf numFmtId="168" fontId="0" fillId="2" borderId="7" xfId="23" applyNumberFormat="1" applyFont="1" applyFill="1" applyBorder="1">
      <alignment/>
      <protection/>
    </xf>
    <xf numFmtId="168" fontId="0" fillId="3" borderId="1" xfId="23" applyNumberFormat="1" applyFill="1" applyBorder="1" applyProtection="1">
      <alignment/>
      <protection locked="0"/>
    </xf>
    <xf numFmtId="168" fontId="4" fillId="3" borderId="8" xfId="23" applyNumberFormat="1" applyFont="1" applyFill="1" applyBorder="1">
      <alignment/>
      <protection/>
    </xf>
    <xf numFmtId="168" fontId="0" fillId="2" borderId="9" xfId="23" applyNumberFormat="1" applyFont="1" applyFill="1" applyBorder="1">
      <alignment/>
      <protection/>
    </xf>
    <xf numFmtId="168" fontId="0" fillId="2" borderId="10" xfId="23" applyNumberFormat="1" applyFont="1" applyFill="1" applyBorder="1">
      <alignment/>
      <protection/>
    </xf>
    <xf numFmtId="168" fontId="0" fillId="2" borderId="11" xfId="23" applyNumberFormat="1" applyFont="1" applyFill="1" applyBorder="1">
      <alignment/>
      <protection/>
    </xf>
    <xf numFmtId="168" fontId="0" fillId="2" borderId="12" xfId="23" applyNumberFormat="1" applyFont="1" applyFill="1" applyBorder="1">
      <alignment/>
      <protection/>
    </xf>
    <xf numFmtId="164" fontId="0" fillId="0" borderId="0" xfId="23" applyFill="1" applyBorder="1" applyAlignment="1">
      <alignment horizontal="center"/>
      <protection/>
    </xf>
    <xf numFmtId="164" fontId="1" fillId="0" borderId="13" xfId="23" applyFont="1" applyFill="1" applyBorder="1">
      <alignment/>
      <protection/>
    </xf>
    <xf numFmtId="168" fontId="0" fillId="0" borderId="13" xfId="23" applyNumberFormat="1" applyFill="1" applyBorder="1" applyProtection="1">
      <alignment/>
      <protection locked="0"/>
    </xf>
    <xf numFmtId="164" fontId="0" fillId="0" borderId="13" xfId="23" applyFill="1" applyBorder="1">
      <alignment/>
      <protection/>
    </xf>
    <xf numFmtId="168" fontId="0" fillId="0" borderId="13" xfId="23" applyNumberFormat="1" applyFill="1" applyBorder="1">
      <alignment/>
      <protection/>
    </xf>
    <xf numFmtId="168" fontId="0" fillId="0" borderId="13" xfId="23" applyNumberFormat="1" applyFont="1" applyFill="1" applyBorder="1">
      <alignment/>
      <protection/>
    </xf>
    <xf numFmtId="168" fontId="0" fillId="2" borderId="13" xfId="23" applyNumberFormat="1" applyFont="1" applyFill="1" applyBorder="1">
      <alignment/>
      <protection/>
    </xf>
    <xf numFmtId="168" fontId="0" fillId="2" borderId="5" xfId="23" applyNumberFormat="1" applyFont="1" applyFill="1" applyBorder="1">
      <alignment/>
      <protection/>
    </xf>
    <xf numFmtId="164" fontId="1" fillId="0" borderId="14" xfId="23" applyFont="1" applyFill="1" applyBorder="1">
      <alignment/>
      <protection/>
    </xf>
    <xf numFmtId="168" fontId="0" fillId="0" borderId="3" xfId="23" applyNumberFormat="1" applyFill="1" applyBorder="1" applyProtection="1">
      <alignment/>
      <protection locked="0"/>
    </xf>
    <xf numFmtId="164" fontId="0" fillId="0" borderId="3" xfId="23" applyFill="1" applyBorder="1">
      <alignment/>
      <protection/>
    </xf>
    <xf numFmtId="168" fontId="0" fillId="0" borderId="3" xfId="23" applyNumberFormat="1" applyFill="1" applyBorder="1">
      <alignment/>
      <protection/>
    </xf>
    <xf numFmtId="168" fontId="0" fillId="0" borderId="3" xfId="23" applyNumberFormat="1" applyFont="1" applyFill="1" applyBorder="1">
      <alignment/>
      <protection/>
    </xf>
    <xf numFmtId="164" fontId="1" fillId="0" borderId="15" xfId="23" applyFont="1" applyFill="1" applyBorder="1">
      <alignment/>
      <protection/>
    </xf>
    <xf numFmtId="168" fontId="0" fillId="0" borderId="14" xfId="23" applyNumberFormat="1" applyFill="1" applyBorder="1" applyProtection="1">
      <alignment/>
      <protection locked="0"/>
    </xf>
    <xf numFmtId="164" fontId="0" fillId="0" borderId="14" xfId="23" applyFill="1" applyBorder="1">
      <alignment/>
      <protection/>
    </xf>
    <xf numFmtId="168" fontId="0" fillId="0" borderId="14" xfId="23" applyNumberFormat="1" applyFill="1" applyBorder="1">
      <alignment/>
      <protection/>
    </xf>
    <xf numFmtId="168" fontId="0" fillId="0" borderId="14" xfId="23" applyNumberFormat="1" applyFont="1" applyFill="1" applyBorder="1">
      <alignment/>
      <protection/>
    </xf>
    <xf numFmtId="170" fontId="0" fillId="2" borderId="4" xfId="23" applyNumberFormat="1" applyFont="1" applyFill="1" applyBorder="1">
      <alignment/>
      <protection/>
    </xf>
    <xf numFmtId="164" fontId="0" fillId="0" borderId="16" xfId="23" applyFill="1" applyBorder="1">
      <alignment/>
      <protection/>
    </xf>
    <xf numFmtId="164" fontId="0" fillId="0" borderId="0" xfId="23" applyFill="1" applyBorder="1">
      <alignment/>
      <protection/>
    </xf>
    <xf numFmtId="168" fontId="4" fillId="3" borderId="13" xfId="23" applyNumberFormat="1" applyFont="1" applyFill="1" applyBorder="1">
      <alignment/>
      <protection/>
    </xf>
    <xf numFmtId="168" fontId="0" fillId="2" borderId="17" xfId="23" applyNumberFormat="1" applyFont="1" applyFill="1" applyBorder="1">
      <alignment/>
      <protection/>
    </xf>
    <xf numFmtId="164" fontId="1" fillId="3" borderId="1" xfId="23" applyFont="1" applyFill="1" applyBorder="1" applyAlignment="1">
      <alignment wrapText="1"/>
      <protection/>
    </xf>
    <xf numFmtId="164" fontId="6" fillId="0" borderId="0" xfId="23" applyFont="1" applyFill="1">
      <alignment/>
      <protection/>
    </xf>
    <xf numFmtId="164" fontId="1" fillId="0" borderId="0" xfId="23" applyFont="1" applyAlignment="1">
      <alignment wrapText="1"/>
      <protection/>
    </xf>
    <xf numFmtId="168" fontId="1" fillId="0" borderId="0" xfId="23" applyNumberFormat="1" applyFont="1" applyAlignment="1">
      <alignment wrapText="1"/>
      <protection/>
    </xf>
    <xf numFmtId="164" fontId="4" fillId="0" borderId="0" xfId="23" applyFont="1">
      <alignment/>
      <protection/>
    </xf>
    <xf numFmtId="164" fontId="5" fillId="0" borderId="0" xfId="23" applyFont="1" applyAlignment="1" applyProtection="1">
      <alignment wrapText="1"/>
      <protection/>
    </xf>
    <xf numFmtId="168" fontId="5" fillId="0" borderId="0" xfId="23" applyNumberFormat="1" applyFont="1" applyAlignment="1" applyProtection="1">
      <alignment wrapText="1"/>
      <protection/>
    </xf>
    <xf numFmtId="164" fontId="4" fillId="0" borderId="0" xfId="23" applyFont="1" applyProtection="1">
      <alignment/>
      <protection/>
    </xf>
    <xf numFmtId="164" fontId="5" fillId="0" borderId="0" xfId="23" applyFont="1" applyAlignment="1" applyProtection="1">
      <alignment horizontal="center" wrapText="1"/>
      <protection/>
    </xf>
    <xf numFmtId="168" fontId="5" fillId="0" borderId="0" xfId="23" applyNumberFormat="1" applyFont="1" applyAlignment="1" applyProtection="1">
      <alignment horizontal="center" wrapText="1"/>
      <protection/>
    </xf>
    <xf numFmtId="164" fontId="0" fillId="0" borderId="0" xfId="23" applyProtection="1">
      <alignment/>
      <protection/>
    </xf>
    <xf numFmtId="164" fontId="1" fillId="0" borderId="0" xfId="23" applyFont="1" applyAlignment="1" applyProtection="1">
      <alignment wrapText="1"/>
      <protection/>
    </xf>
    <xf numFmtId="168" fontId="1" fillId="0" borderId="0" xfId="23" applyNumberFormat="1" applyFont="1" applyAlignment="1" applyProtection="1">
      <alignment wrapText="1"/>
      <protection/>
    </xf>
    <xf numFmtId="164" fontId="0" fillId="0" borderId="1" xfId="23" applyFont="1" applyBorder="1" applyAlignment="1" applyProtection="1">
      <alignment horizontal="center" vertical="center" wrapText="1"/>
      <protection/>
    </xf>
    <xf numFmtId="164" fontId="1" fillId="0" borderId="1" xfId="23" applyFont="1" applyBorder="1" applyAlignment="1" applyProtection="1">
      <alignment horizontal="center" vertical="center" wrapText="1"/>
      <protection/>
    </xf>
    <xf numFmtId="164" fontId="0" fillId="0" borderId="1" xfId="23" applyFont="1" applyBorder="1" applyAlignment="1">
      <alignment horizontal="center" vertical="center" wrapText="1"/>
      <protection/>
    </xf>
    <xf numFmtId="164" fontId="0" fillId="0" borderId="18" xfId="23" applyFont="1" applyBorder="1" applyAlignment="1">
      <alignment horizontal="center" vertical="center" wrapText="1"/>
      <protection/>
    </xf>
    <xf numFmtId="164" fontId="0" fillId="0" borderId="0" xfId="23" applyFont="1" applyAlignment="1">
      <alignment horizontal="center" vertical="center"/>
      <protection/>
    </xf>
    <xf numFmtId="166" fontId="0" fillId="0" borderId="0" xfId="15" applyFont="1" applyFill="1" applyBorder="1" applyAlignment="1" applyProtection="1">
      <alignment horizontal="center" vertical="center"/>
      <protection/>
    </xf>
    <xf numFmtId="164" fontId="1" fillId="0" borderId="1" xfId="23" applyFont="1" applyBorder="1" applyAlignment="1" applyProtection="1">
      <alignment horizontal="center"/>
      <protection/>
    </xf>
    <xf numFmtId="164" fontId="1" fillId="0" borderId="1" xfId="23" applyFont="1" applyBorder="1" applyAlignment="1" applyProtection="1">
      <alignment horizontal="center" wrapText="1"/>
      <protection/>
    </xf>
    <xf numFmtId="164" fontId="1" fillId="0" borderId="18" xfId="23" applyFont="1" applyBorder="1" applyAlignment="1" applyProtection="1">
      <alignment horizontal="center"/>
      <protection/>
    </xf>
    <xf numFmtId="164" fontId="1" fillId="0" borderId="1" xfId="23" applyFont="1" applyBorder="1" applyAlignment="1">
      <alignment horizontal="center"/>
      <protection/>
    </xf>
    <xf numFmtId="164" fontId="1" fillId="0" borderId="0" xfId="23" applyFont="1" applyAlignment="1">
      <alignment horizontal="center"/>
      <protection/>
    </xf>
    <xf numFmtId="164" fontId="7" fillId="4" borderId="1" xfId="23" applyFont="1" applyFill="1" applyBorder="1" applyAlignment="1" applyProtection="1">
      <alignment horizontal="left"/>
      <protection/>
    </xf>
    <xf numFmtId="164" fontId="8" fillId="4" borderId="1" xfId="23" applyFont="1" applyFill="1" applyBorder="1" applyAlignment="1" applyProtection="1">
      <alignment wrapText="1"/>
      <protection/>
    </xf>
    <xf numFmtId="168" fontId="7" fillId="4" borderId="1" xfId="23" applyNumberFormat="1" applyFont="1" applyFill="1" applyBorder="1" applyAlignment="1" applyProtection="1">
      <alignment wrapText="1"/>
      <protection/>
    </xf>
    <xf numFmtId="168" fontId="7" fillId="4" borderId="1" xfId="23" applyNumberFormat="1" applyFont="1" applyFill="1" applyBorder="1" applyProtection="1">
      <alignment/>
      <protection/>
    </xf>
    <xf numFmtId="168" fontId="7" fillId="4" borderId="18" xfId="23" applyNumberFormat="1" applyFont="1" applyFill="1" applyBorder="1" applyProtection="1">
      <alignment/>
      <protection/>
    </xf>
    <xf numFmtId="171" fontId="4" fillId="4" borderId="1" xfId="15" applyNumberFormat="1" applyFont="1" applyFill="1" applyBorder="1" applyAlignment="1" applyProtection="1">
      <alignment horizontal="right"/>
      <protection/>
    </xf>
    <xf numFmtId="164" fontId="4" fillId="5" borderId="2" xfId="23" applyFont="1" applyFill="1" applyBorder="1" applyAlignment="1" applyProtection="1">
      <alignment horizontal="left"/>
      <protection/>
    </xf>
    <xf numFmtId="164" fontId="5" fillId="5" borderId="2" xfId="23" applyFont="1" applyFill="1" applyBorder="1" applyAlignment="1" applyProtection="1">
      <alignment wrapText="1"/>
      <protection/>
    </xf>
    <xf numFmtId="168" fontId="4" fillId="5" borderId="2" xfId="23" applyNumberFormat="1" applyFont="1" applyFill="1" applyBorder="1" applyAlignment="1" applyProtection="1">
      <alignment wrapText="1"/>
      <protection/>
    </xf>
    <xf numFmtId="168" fontId="4" fillId="5" borderId="2" xfId="23" applyNumberFormat="1" applyFont="1" applyFill="1" applyBorder="1" applyProtection="1">
      <alignment/>
      <protection/>
    </xf>
    <xf numFmtId="168" fontId="4" fillId="5" borderId="19" xfId="23" applyNumberFormat="1" applyFont="1" applyFill="1" applyBorder="1" applyProtection="1">
      <alignment/>
      <protection/>
    </xf>
    <xf numFmtId="171" fontId="4" fillId="5" borderId="5" xfId="15" applyNumberFormat="1" applyFont="1" applyFill="1" applyBorder="1" applyAlignment="1" applyProtection="1">
      <alignment horizontal="right"/>
      <protection/>
    </xf>
    <xf numFmtId="164" fontId="4" fillId="5" borderId="3" xfId="23" applyFont="1" applyFill="1" applyBorder="1" applyAlignment="1" applyProtection="1">
      <alignment horizontal="left"/>
      <protection/>
    </xf>
    <xf numFmtId="164" fontId="5" fillId="5" borderId="3" xfId="23" applyFont="1" applyFill="1" applyBorder="1" applyAlignment="1" applyProtection="1">
      <alignment wrapText="1"/>
      <protection/>
    </xf>
    <xf numFmtId="168" fontId="4" fillId="5" borderId="3" xfId="23" applyNumberFormat="1" applyFont="1" applyFill="1" applyBorder="1" applyAlignment="1" applyProtection="1">
      <alignment wrapText="1"/>
      <protection/>
    </xf>
    <xf numFmtId="168" fontId="4" fillId="5" borderId="3" xfId="23" applyNumberFormat="1" applyFont="1" applyFill="1" applyBorder="1" applyProtection="1">
      <alignment/>
      <protection/>
    </xf>
    <xf numFmtId="168" fontId="4" fillId="5" borderId="20" xfId="23" applyNumberFormat="1" applyFont="1" applyFill="1" applyBorder="1" applyProtection="1">
      <alignment/>
      <protection/>
    </xf>
    <xf numFmtId="171" fontId="4" fillId="5" borderId="3" xfId="15" applyNumberFormat="1" applyFont="1" applyFill="1" applyBorder="1" applyAlignment="1" applyProtection="1">
      <alignment horizontal="right"/>
      <protection/>
    </xf>
    <xf numFmtId="164" fontId="4" fillId="0" borderId="0" xfId="23" applyFont="1" applyAlignment="1" applyProtection="1">
      <alignment horizontal="center"/>
      <protection/>
    </xf>
    <xf numFmtId="164" fontId="0" fillId="0" borderId="3" xfId="23" applyBorder="1" applyAlignment="1" applyProtection="1">
      <alignment horizontal="left"/>
      <protection/>
    </xf>
    <xf numFmtId="164" fontId="1" fillId="0" borderId="3" xfId="23" applyFont="1" applyBorder="1" applyAlignment="1" applyProtection="1">
      <alignment wrapText="1"/>
      <protection/>
    </xf>
    <xf numFmtId="168" fontId="0" fillId="0" borderId="3" xfId="23" applyNumberFormat="1" applyFont="1" applyBorder="1" applyAlignment="1" applyProtection="1">
      <alignment wrapText="1"/>
      <protection/>
    </xf>
    <xf numFmtId="168" fontId="0" fillId="0" borderId="3" xfId="23" applyNumberFormat="1" applyFont="1" applyBorder="1" applyProtection="1">
      <alignment/>
      <protection/>
    </xf>
    <xf numFmtId="168" fontId="0" fillId="2" borderId="16" xfId="23" applyNumberFormat="1" applyFont="1" applyFill="1" applyBorder="1" applyProtection="1">
      <alignment/>
      <protection/>
    </xf>
    <xf numFmtId="171" fontId="0" fillId="0" borderId="4" xfId="15" applyNumberFormat="1" applyFont="1" applyFill="1" applyBorder="1" applyAlignment="1" applyProtection="1">
      <alignment horizontal="right"/>
      <protection/>
    </xf>
    <xf numFmtId="171" fontId="4" fillId="5" borderId="3" xfId="15" applyNumberFormat="1" applyFont="1" applyFill="1" applyBorder="1" applyAlignment="1" applyProtection="1">
      <alignment horizontal="center"/>
      <protection/>
    </xf>
    <xf numFmtId="168" fontId="0" fillId="2" borderId="20" xfId="23" applyNumberFormat="1" applyFont="1" applyFill="1" applyBorder="1" applyProtection="1">
      <alignment/>
      <protection/>
    </xf>
    <xf numFmtId="171" fontId="0" fillId="0" borderId="3" xfId="15" applyNumberFormat="1" applyFont="1" applyFill="1" applyBorder="1" applyAlignment="1" applyProtection="1">
      <alignment/>
      <protection/>
    </xf>
    <xf numFmtId="168" fontId="4" fillId="5" borderId="16" xfId="23" applyNumberFormat="1" applyFont="1" applyFill="1" applyBorder="1" applyProtection="1">
      <alignment/>
      <protection/>
    </xf>
    <xf numFmtId="171" fontId="4" fillId="5" borderId="4" xfId="15" applyNumberFormat="1" applyFont="1" applyFill="1" applyBorder="1" applyAlignment="1" applyProtection="1">
      <alignment/>
      <protection/>
    </xf>
    <xf numFmtId="171" fontId="0" fillId="0" borderId="4" xfId="15" applyNumberFormat="1" applyFont="1" applyFill="1" applyBorder="1" applyAlignment="1" applyProtection="1">
      <alignment/>
      <protection/>
    </xf>
    <xf numFmtId="164" fontId="4" fillId="5" borderId="20" xfId="23" applyNumberFormat="1" applyFont="1" applyFill="1" applyBorder="1" applyProtection="1">
      <alignment/>
      <protection/>
    </xf>
    <xf numFmtId="171" fontId="4" fillId="5" borderId="3" xfId="15" applyNumberFormat="1" applyFont="1" applyFill="1" applyBorder="1" applyAlignment="1" applyProtection="1">
      <alignment/>
      <protection/>
    </xf>
    <xf numFmtId="164" fontId="4" fillId="5" borderId="16" xfId="17" applyNumberFormat="1" applyFont="1" applyFill="1" applyBorder="1" applyAlignment="1" applyProtection="1">
      <alignment/>
      <protection/>
    </xf>
    <xf numFmtId="164" fontId="0" fillId="0" borderId="3" xfId="23" applyFont="1" applyBorder="1" applyAlignment="1" applyProtection="1">
      <alignment horizontal="left"/>
      <protection/>
    </xf>
    <xf numFmtId="171" fontId="0" fillId="0" borderId="3" xfId="15" applyNumberFormat="1" applyFont="1" applyFill="1" applyBorder="1" applyAlignment="1" applyProtection="1">
      <alignment horizontal="right"/>
      <protection/>
    </xf>
    <xf numFmtId="164" fontId="0" fillId="0" borderId="0" xfId="23" applyFont="1">
      <alignment/>
      <protection/>
    </xf>
    <xf numFmtId="164" fontId="0" fillId="0" borderId="3" xfId="23" applyFont="1" applyBorder="1" applyAlignment="1" applyProtection="1">
      <alignment wrapText="1"/>
      <protection/>
    </xf>
    <xf numFmtId="164" fontId="0" fillId="0" borderId="0" xfId="23" applyBorder="1">
      <alignment/>
      <protection/>
    </xf>
    <xf numFmtId="164" fontId="0" fillId="2" borderId="3" xfId="23" applyFont="1" applyFill="1" applyBorder="1" applyAlignment="1" applyProtection="1">
      <alignment horizontal="left"/>
      <protection/>
    </xf>
    <xf numFmtId="164" fontId="1" fillId="2" borderId="3" xfId="23" applyFont="1" applyFill="1" applyBorder="1" applyAlignment="1" applyProtection="1">
      <alignment wrapText="1"/>
      <protection/>
    </xf>
    <xf numFmtId="168" fontId="0" fillId="2" borderId="3" xfId="23" applyNumberFormat="1" applyFont="1" applyFill="1" applyBorder="1" applyAlignment="1" applyProtection="1">
      <alignment wrapText="1"/>
      <protection/>
    </xf>
    <xf numFmtId="168" fontId="0" fillId="2" borderId="3" xfId="23" applyNumberFormat="1" applyFont="1" applyFill="1" applyBorder="1" applyProtection="1">
      <alignment/>
      <protection/>
    </xf>
    <xf numFmtId="168" fontId="0" fillId="0" borderId="20" xfId="23" applyNumberFormat="1" applyFont="1" applyBorder="1" applyProtection="1">
      <alignment/>
      <protection/>
    </xf>
    <xf numFmtId="171" fontId="0" fillId="0" borderId="14" xfId="15" applyNumberFormat="1" applyFont="1" applyFill="1" applyBorder="1" applyAlignment="1" applyProtection="1">
      <alignment/>
      <protection/>
    </xf>
    <xf numFmtId="164" fontId="4" fillId="5" borderId="3" xfId="23" applyFont="1" applyFill="1" applyBorder="1" applyAlignment="1" applyProtection="1">
      <alignment horizontal="left"/>
      <protection/>
    </xf>
    <xf numFmtId="164" fontId="5" fillId="5" borderId="3" xfId="23" applyFont="1" applyFill="1" applyBorder="1" applyAlignment="1" applyProtection="1">
      <alignment wrapText="1"/>
      <protection/>
    </xf>
    <xf numFmtId="164" fontId="0" fillId="2" borderId="2" xfId="23" applyFont="1" applyFill="1" applyBorder="1" applyAlignment="1" applyProtection="1">
      <alignment horizontal="left"/>
      <protection/>
    </xf>
    <xf numFmtId="164" fontId="1" fillId="2" borderId="2" xfId="23" applyFont="1" applyFill="1" applyBorder="1" applyAlignment="1" applyProtection="1">
      <alignment wrapText="1"/>
      <protection/>
    </xf>
    <xf numFmtId="168" fontId="0" fillId="2" borderId="2" xfId="23" applyNumberFormat="1" applyFont="1" applyFill="1" applyBorder="1" applyProtection="1">
      <alignment/>
      <protection/>
    </xf>
    <xf numFmtId="168" fontId="0" fillId="2" borderId="21" xfId="23" applyNumberFormat="1" applyFont="1" applyFill="1" applyBorder="1" applyProtection="1">
      <alignment/>
      <protection/>
    </xf>
    <xf numFmtId="168" fontId="0" fillId="2" borderId="3" xfId="23" applyNumberFormat="1" applyFont="1" applyFill="1" applyBorder="1" applyAlignment="1" applyProtection="1">
      <alignment wrapText="1"/>
      <protection/>
    </xf>
    <xf numFmtId="164" fontId="0" fillId="2" borderId="15" xfId="23" applyFont="1" applyFill="1" applyBorder="1" applyAlignment="1" applyProtection="1">
      <alignment horizontal="left"/>
      <protection/>
    </xf>
    <xf numFmtId="168" fontId="0" fillId="2" borderId="3" xfId="23" applyNumberFormat="1" applyFont="1" applyFill="1" applyBorder="1" applyProtection="1">
      <alignment/>
      <protection/>
    </xf>
    <xf numFmtId="164" fontId="4" fillId="5" borderId="2" xfId="23" applyFont="1" applyFill="1" applyBorder="1" applyAlignment="1" applyProtection="1">
      <alignment horizontal="left"/>
      <protection/>
    </xf>
    <xf numFmtId="164" fontId="1" fillId="5" borderId="2" xfId="23" applyFont="1" applyFill="1" applyBorder="1" applyAlignment="1" applyProtection="1">
      <alignment wrapText="1"/>
      <protection/>
    </xf>
    <xf numFmtId="168" fontId="4" fillId="5" borderId="2" xfId="23" applyNumberFormat="1" applyFont="1" applyFill="1" applyBorder="1" applyAlignment="1" applyProtection="1">
      <alignment wrapText="1"/>
      <protection/>
    </xf>
    <xf numFmtId="168" fontId="4" fillId="5" borderId="2" xfId="23" applyNumberFormat="1" applyFont="1" applyFill="1" applyBorder="1" applyProtection="1">
      <alignment/>
      <protection/>
    </xf>
    <xf numFmtId="168" fontId="4" fillId="5" borderId="3" xfId="23" applyNumberFormat="1" applyFont="1" applyFill="1" applyBorder="1" applyAlignment="1" applyProtection="1">
      <alignment horizontal="center"/>
      <protection/>
    </xf>
    <xf numFmtId="168" fontId="4" fillId="5" borderId="3" xfId="23" applyNumberFormat="1" applyFont="1" applyFill="1" applyBorder="1" applyAlignment="1" applyProtection="1">
      <alignment wrapText="1"/>
      <protection/>
    </xf>
    <xf numFmtId="168" fontId="4" fillId="5" borderId="3" xfId="23" applyNumberFormat="1" applyFont="1" applyFill="1" applyBorder="1" applyProtection="1">
      <alignment/>
      <protection/>
    </xf>
    <xf numFmtId="168" fontId="4" fillId="5" borderId="4" xfId="23" applyNumberFormat="1" applyFont="1" applyFill="1" applyBorder="1" applyAlignment="1" applyProtection="1">
      <alignment horizontal="center"/>
      <protection/>
    </xf>
    <xf numFmtId="164" fontId="0" fillId="2" borderId="8" xfId="23" applyFont="1" applyFill="1" applyBorder="1" applyAlignment="1" applyProtection="1">
      <alignment horizontal="left"/>
      <protection/>
    </xf>
    <xf numFmtId="164" fontId="1" fillId="2" borderId="8" xfId="23" applyFont="1" applyFill="1" applyBorder="1" applyAlignment="1" applyProtection="1">
      <alignment wrapText="1"/>
      <protection/>
    </xf>
    <xf numFmtId="168" fontId="0" fillId="2" borderId="4" xfId="23" applyNumberFormat="1" applyFont="1" applyFill="1" applyBorder="1" applyAlignment="1" applyProtection="1">
      <alignment wrapText="1"/>
      <protection/>
    </xf>
    <xf numFmtId="168" fontId="0" fillId="2" borderId="8" xfId="23" applyNumberFormat="1" applyFont="1" applyFill="1" applyBorder="1" applyProtection="1">
      <alignment/>
      <protection/>
    </xf>
    <xf numFmtId="168" fontId="0" fillId="2" borderId="22" xfId="23" applyNumberFormat="1" applyFont="1" applyFill="1" applyBorder="1" applyProtection="1">
      <alignment/>
      <protection/>
    </xf>
    <xf numFmtId="168" fontId="0" fillId="2" borderId="15" xfId="23" applyNumberFormat="1" applyFont="1" applyFill="1" applyBorder="1" applyAlignment="1" applyProtection="1">
      <alignment horizontal="center"/>
      <protection/>
    </xf>
    <xf numFmtId="168" fontId="7" fillId="4" borderId="1" xfId="23" applyNumberFormat="1" applyFont="1" applyFill="1" applyBorder="1" applyProtection="1">
      <alignment/>
      <protection/>
    </xf>
    <xf numFmtId="168" fontId="4" fillId="4" borderId="18" xfId="23" applyNumberFormat="1" applyFont="1" applyFill="1" applyBorder="1" applyProtection="1">
      <alignment/>
      <protection/>
    </xf>
    <xf numFmtId="171" fontId="0" fillId="4" borderId="1" xfId="15" applyNumberFormat="1" applyFont="1" applyFill="1" applyBorder="1" applyAlignment="1" applyProtection="1">
      <alignment/>
      <protection/>
    </xf>
    <xf numFmtId="168" fontId="4" fillId="5" borderId="21" xfId="23" applyNumberFormat="1" applyFont="1" applyFill="1" applyBorder="1" applyProtection="1">
      <alignment/>
      <protection/>
    </xf>
    <xf numFmtId="171" fontId="4" fillId="5" borderId="5" xfId="15" applyNumberFormat="1" applyFont="1" applyFill="1" applyBorder="1" applyAlignment="1" applyProtection="1">
      <alignment/>
      <protection/>
    </xf>
    <xf numFmtId="168" fontId="0" fillId="0" borderId="3" xfId="23" applyNumberFormat="1" applyFont="1" applyBorder="1" applyAlignment="1">
      <alignment wrapText="1"/>
      <protection/>
    </xf>
    <xf numFmtId="171" fontId="0" fillId="0" borderId="2" xfId="15" applyNumberFormat="1" applyFont="1" applyFill="1" applyBorder="1" applyAlignment="1" applyProtection="1">
      <alignment/>
      <protection/>
    </xf>
    <xf numFmtId="168" fontId="4" fillId="5" borderId="0" xfId="23" applyNumberFormat="1" applyFont="1" applyFill="1">
      <alignment/>
      <protection/>
    </xf>
    <xf numFmtId="171" fontId="4" fillId="5" borderId="2" xfId="15" applyNumberFormat="1" applyFont="1" applyFill="1" applyBorder="1" applyAlignment="1" applyProtection="1">
      <alignment/>
      <protection/>
    </xf>
    <xf numFmtId="168" fontId="4" fillId="0" borderId="0" xfId="23" applyNumberFormat="1" applyFont="1">
      <alignment/>
      <protection/>
    </xf>
    <xf numFmtId="168" fontId="4" fillId="5" borderId="3" xfId="23" applyNumberFormat="1" applyFont="1" applyFill="1" applyBorder="1">
      <alignment/>
      <protection/>
    </xf>
    <xf numFmtId="164" fontId="0" fillId="0" borderId="15" xfId="23" applyBorder="1" applyAlignment="1" applyProtection="1">
      <alignment horizontal="left"/>
      <protection/>
    </xf>
    <xf numFmtId="164" fontId="1" fillId="0" borderId="15" xfId="23" applyFont="1" applyBorder="1" applyAlignment="1" applyProtection="1">
      <alignment wrapText="1"/>
      <protection/>
    </xf>
    <xf numFmtId="168" fontId="0" fillId="0" borderId="15" xfId="23" applyNumberFormat="1" applyFont="1" applyBorder="1" applyAlignment="1" applyProtection="1">
      <alignment wrapText="1"/>
      <protection/>
    </xf>
    <xf numFmtId="168" fontId="0" fillId="0" borderId="15" xfId="23" applyNumberFormat="1" applyFont="1" applyBorder="1" applyProtection="1">
      <alignment/>
      <protection/>
    </xf>
    <xf numFmtId="168" fontId="0" fillId="0" borderId="23" xfId="23" applyNumberFormat="1" applyFont="1" applyBorder="1" applyProtection="1">
      <alignment/>
      <protection/>
    </xf>
    <xf numFmtId="171" fontId="0" fillId="0" borderId="15" xfId="15" applyNumberFormat="1" applyFont="1" applyFill="1" applyBorder="1" applyAlignment="1" applyProtection="1">
      <alignment/>
      <protection/>
    </xf>
    <xf numFmtId="164" fontId="0" fillId="0" borderId="0" xfId="23" applyAlignment="1">
      <alignment horizontal="left"/>
      <protection/>
    </xf>
    <xf numFmtId="164" fontId="0" fillId="0" borderId="0" xfId="23" applyFont="1" applyAlignment="1">
      <alignment wrapText="1"/>
      <protection/>
    </xf>
    <xf numFmtId="171" fontId="0" fillId="0" borderId="0" xfId="15" applyNumberFormat="1" applyFont="1" applyFill="1" applyBorder="1" applyAlignment="1" applyProtection="1">
      <alignment/>
      <protection/>
    </xf>
    <xf numFmtId="164" fontId="0" fillId="0" borderId="0" xfId="23" applyFont="1" applyProtection="1">
      <alignment/>
      <protection/>
    </xf>
    <xf numFmtId="164" fontId="1" fillId="0" borderId="0" xfId="23" applyFont="1" applyAlignment="1" applyProtection="1">
      <alignment horizontal="center" wrapText="1"/>
      <protection/>
    </xf>
    <xf numFmtId="164" fontId="0" fillId="0" borderId="0" xfId="23" applyFont="1" applyFill="1" applyBorder="1">
      <alignment/>
      <protection/>
    </xf>
    <xf numFmtId="164" fontId="0" fillId="0" borderId="0" xfId="23" applyFont="1" applyBorder="1" applyAlignment="1" applyProtection="1">
      <alignment/>
      <protection/>
    </xf>
    <xf numFmtId="164" fontId="0" fillId="0" borderId="0" xfId="23" applyFont="1" applyBorder="1" applyAlignment="1" applyProtection="1">
      <alignment/>
      <protection locked="0"/>
    </xf>
    <xf numFmtId="164" fontId="0" fillId="0" borderId="0" xfId="23" applyFont="1" applyAlignment="1" applyProtection="1">
      <alignment/>
      <protection/>
    </xf>
    <xf numFmtId="164" fontId="0" fillId="0" borderId="0" xfId="23" applyFont="1" applyAlignment="1" applyProtection="1">
      <alignment/>
      <protection/>
    </xf>
    <xf numFmtId="164" fontId="0" fillId="0" borderId="5" xfId="23" applyFont="1" applyBorder="1" applyAlignment="1" applyProtection="1">
      <alignment horizontal="center" vertical="center" wrapText="1"/>
      <protection/>
    </xf>
    <xf numFmtId="164" fontId="1" fillId="0" borderId="5" xfId="23" applyFont="1" applyBorder="1" applyAlignment="1" applyProtection="1">
      <alignment horizontal="center" vertical="center" wrapText="1"/>
      <protection/>
    </xf>
    <xf numFmtId="164" fontId="0" fillId="0" borderId="0" xfId="23" applyFont="1" applyFill="1" applyBorder="1" applyAlignment="1">
      <alignment horizontal="center" vertical="center"/>
      <protection/>
    </xf>
    <xf numFmtId="173" fontId="0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23" applyFont="1" applyFill="1" applyBorder="1" applyAlignment="1">
      <alignment horizontal="center"/>
      <protection/>
    </xf>
    <xf numFmtId="164" fontId="7" fillId="4" borderId="1" xfId="23" applyFont="1" applyFill="1" applyBorder="1" applyAlignment="1" applyProtection="1">
      <alignment horizontal="left" wrapText="1"/>
      <protection/>
    </xf>
    <xf numFmtId="164" fontId="7" fillId="4" borderId="1" xfId="23" applyFont="1" applyFill="1" applyBorder="1" applyAlignment="1" applyProtection="1">
      <alignment wrapText="1"/>
      <protection/>
    </xf>
    <xf numFmtId="168" fontId="4" fillId="4" borderId="1" xfId="23" applyNumberFormat="1" applyFont="1" applyFill="1" applyBorder="1" applyProtection="1">
      <alignment/>
      <protection/>
    </xf>
    <xf numFmtId="164" fontId="4" fillId="0" borderId="0" xfId="23" applyFont="1" applyFill="1" applyBorder="1">
      <alignment/>
      <protection/>
    </xf>
    <xf numFmtId="164" fontId="4" fillId="5" borderId="4" xfId="23" applyFont="1" applyFill="1" applyBorder="1" applyAlignment="1" applyProtection="1">
      <alignment horizontal="left" wrapText="1"/>
      <protection/>
    </xf>
    <xf numFmtId="164" fontId="4" fillId="5" borderId="4" xfId="23" applyFont="1" applyFill="1" applyBorder="1" applyAlignment="1" applyProtection="1">
      <alignment wrapText="1"/>
      <protection/>
    </xf>
    <xf numFmtId="168" fontId="4" fillId="5" borderId="4" xfId="23" applyNumberFormat="1" applyFont="1" applyFill="1" applyBorder="1" applyProtection="1">
      <alignment/>
      <protection/>
    </xf>
    <xf numFmtId="168" fontId="4" fillId="5" borderId="13" xfId="23" applyNumberFormat="1" applyFont="1" applyFill="1" applyBorder="1" applyProtection="1">
      <alignment/>
      <protection/>
    </xf>
    <xf numFmtId="164" fontId="0" fillId="0" borderId="3" xfId="23" applyFont="1" applyBorder="1" applyAlignment="1" applyProtection="1">
      <alignment horizontal="left" wrapText="1"/>
      <protection/>
    </xf>
    <xf numFmtId="168" fontId="0" fillId="2" borderId="4" xfId="23" applyNumberFormat="1" applyFont="1" applyFill="1" applyBorder="1" applyProtection="1">
      <alignment/>
      <protection/>
    </xf>
    <xf numFmtId="164" fontId="4" fillId="5" borderId="3" xfId="23" applyFont="1" applyFill="1" applyBorder="1" applyAlignment="1" applyProtection="1">
      <alignment horizontal="left" wrapText="1"/>
      <protection/>
    </xf>
    <xf numFmtId="164" fontId="4" fillId="5" borderId="3" xfId="23" applyFont="1" applyFill="1" applyBorder="1" applyAlignment="1" applyProtection="1">
      <alignment wrapText="1"/>
      <protection/>
    </xf>
    <xf numFmtId="168" fontId="0" fillId="0" borderId="3" xfId="23" applyNumberFormat="1" applyFont="1" applyFill="1" applyBorder="1" applyProtection="1">
      <alignment/>
      <protection/>
    </xf>
    <xf numFmtId="164" fontId="0" fillId="0" borderId="14" xfId="23" applyFont="1" applyBorder="1" applyAlignment="1" applyProtection="1">
      <alignment horizontal="left" wrapText="1"/>
      <protection/>
    </xf>
    <xf numFmtId="164" fontId="0" fillId="0" borderId="14" xfId="23" applyFont="1" applyBorder="1" applyAlignment="1" applyProtection="1">
      <alignment wrapText="1"/>
      <protection/>
    </xf>
    <xf numFmtId="168" fontId="0" fillId="2" borderId="14" xfId="23" applyNumberFormat="1" applyFont="1" applyFill="1" applyBorder="1" applyProtection="1">
      <alignment/>
      <protection/>
    </xf>
    <xf numFmtId="164" fontId="4" fillId="5" borderId="14" xfId="23" applyFont="1" applyFill="1" applyBorder="1" applyAlignment="1" applyProtection="1">
      <alignment horizontal="left" wrapText="1"/>
      <protection/>
    </xf>
    <xf numFmtId="164" fontId="4" fillId="5" borderId="14" xfId="23" applyFont="1" applyFill="1" applyBorder="1" applyAlignment="1" applyProtection="1">
      <alignment wrapText="1"/>
      <protection/>
    </xf>
    <xf numFmtId="168" fontId="4" fillId="5" borderId="14" xfId="23" applyNumberFormat="1" applyFont="1" applyFill="1" applyBorder="1" applyProtection="1">
      <alignment/>
      <protection/>
    </xf>
    <xf numFmtId="164" fontId="0" fillId="0" borderId="15" xfId="23" applyFont="1" applyBorder="1" applyAlignment="1" applyProtection="1">
      <alignment horizontal="left" wrapText="1"/>
      <protection/>
    </xf>
    <xf numFmtId="164" fontId="0" fillId="0" borderId="15" xfId="23" applyFont="1" applyBorder="1" applyAlignment="1" applyProtection="1">
      <alignment wrapText="1"/>
      <protection/>
    </xf>
    <xf numFmtId="168" fontId="0" fillId="0" borderId="15" xfId="23" applyNumberFormat="1" applyFont="1" applyFill="1" applyBorder="1" applyProtection="1">
      <alignment/>
      <protection/>
    </xf>
    <xf numFmtId="168" fontId="0" fillId="2" borderId="8" xfId="23" applyNumberFormat="1" applyFont="1" applyFill="1" applyBorder="1" applyProtection="1">
      <alignment/>
      <protection/>
    </xf>
    <xf numFmtId="164" fontId="5" fillId="0" borderId="0" xfId="23" applyFont="1" applyAlignment="1">
      <alignment wrapText="1"/>
      <protection/>
    </xf>
    <xf numFmtId="164" fontId="0" fillId="0" borderId="0" xfId="23" applyBorder="1" applyProtection="1">
      <alignment/>
      <protection/>
    </xf>
    <xf numFmtId="164" fontId="1" fillId="0" borderId="0" xfId="23" applyFont="1" applyBorder="1" applyAlignment="1" applyProtection="1">
      <alignment wrapText="1"/>
      <protection/>
    </xf>
    <xf numFmtId="164" fontId="1" fillId="0" borderId="24" xfId="23" applyFont="1" applyBorder="1" applyAlignment="1" applyProtection="1">
      <alignment horizontal="center" vertical="center" wrapText="1"/>
      <protection/>
    </xf>
    <xf numFmtId="164" fontId="0" fillId="0" borderId="5" xfId="23" applyFont="1" applyBorder="1" applyAlignment="1" applyProtection="1">
      <alignment horizontal="center" vertical="center" wrapText="1"/>
      <protection/>
    </xf>
    <xf numFmtId="164" fontId="0" fillId="0" borderId="1" xfId="23" applyFont="1" applyBorder="1" applyAlignment="1">
      <alignment horizontal="center" vertical="center" wrapText="1"/>
      <protection/>
    </xf>
    <xf numFmtId="164" fontId="1" fillId="0" borderId="25" xfId="23" applyFont="1" applyBorder="1" applyAlignment="1" applyProtection="1">
      <alignment horizontal="center" wrapText="1"/>
      <protection/>
    </xf>
    <xf numFmtId="164" fontId="1" fillId="0" borderId="0" xfId="23" applyFont="1" applyFill="1" applyBorder="1">
      <alignment/>
      <protection/>
    </xf>
    <xf numFmtId="164" fontId="8" fillId="4" borderId="25" xfId="23" applyFont="1" applyFill="1" applyBorder="1" applyAlignment="1" applyProtection="1">
      <alignment wrapText="1"/>
      <protection/>
    </xf>
    <xf numFmtId="164" fontId="5" fillId="5" borderId="26" xfId="23" applyFont="1" applyFill="1" applyBorder="1" applyAlignment="1" applyProtection="1">
      <alignment wrapText="1"/>
      <protection/>
    </xf>
    <xf numFmtId="168" fontId="4" fillId="5" borderId="5" xfId="23" applyNumberFormat="1" applyFont="1" applyFill="1" applyBorder="1" applyProtection="1">
      <alignment/>
      <protection/>
    </xf>
    <xf numFmtId="168" fontId="7" fillId="5" borderId="5" xfId="23" applyNumberFormat="1" applyFont="1" applyFill="1" applyBorder="1" applyProtection="1">
      <alignment/>
      <protection/>
    </xf>
    <xf numFmtId="164" fontId="0" fillId="5" borderId="3" xfId="23" applyFont="1" applyFill="1" applyBorder="1" applyAlignment="1" applyProtection="1">
      <alignment horizontal="left"/>
      <protection/>
    </xf>
    <xf numFmtId="164" fontId="1" fillId="5" borderId="27" xfId="23" applyFont="1" applyFill="1" applyBorder="1" applyAlignment="1" applyProtection="1">
      <alignment wrapText="1"/>
      <protection/>
    </xf>
    <xf numFmtId="168" fontId="0" fillId="5" borderId="3" xfId="23" applyNumberFormat="1" applyFont="1" applyFill="1" applyBorder="1" applyAlignment="1" applyProtection="1">
      <alignment wrapText="1"/>
      <protection/>
    </xf>
    <xf numFmtId="168" fontId="0" fillId="5" borderId="3" xfId="23" applyNumberFormat="1" applyFont="1" applyFill="1" applyBorder="1" applyProtection="1">
      <alignment/>
      <protection/>
    </xf>
    <xf numFmtId="168" fontId="0" fillId="5" borderId="3" xfId="23" applyNumberFormat="1" applyFont="1" applyFill="1" applyBorder="1" applyProtection="1">
      <alignment/>
      <protection/>
    </xf>
    <xf numFmtId="164" fontId="1" fillId="0" borderId="27" xfId="23" applyFont="1" applyBorder="1" applyAlignment="1" applyProtection="1">
      <alignment wrapText="1"/>
      <protection/>
    </xf>
    <xf numFmtId="164" fontId="5" fillId="5" borderId="27" xfId="23" applyFont="1" applyFill="1" applyBorder="1" applyAlignment="1" applyProtection="1">
      <alignment wrapText="1"/>
      <protection/>
    </xf>
    <xf numFmtId="168" fontId="7" fillId="5" borderId="4" xfId="23" applyNumberFormat="1" applyFont="1" applyFill="1" applyBorder="1" applyProtection="1">
      <alignment/>
      <protection/>
    </xf>
    <xf numFmtId="168" fontId="0" fillId="5" borderId="4" xfId="23" applyNumberFormat="1" applyFont="1" applyFill="1" applyBorder="1" applyProtection="1">
      <alignment/>
      <protection/>
    </xf>
    <xf numFmtId="168" fontId="7" fillId="5" borderId="3" xfId="23" applyNumberFormat="1" applyFont="1" applyFill="1" applyBorder="1" applyProtection="1">
      <alignment/>
      <protection/>
    </xf>
    <xf numFmtId="164" fontId="5" fillId="5" borderId="27" xfId="23" applyFont="1" applyFill="1" applyBorder="1" applyAlignment="1" applyProtection="1">
      <alignment wrapText="1"/>
      <protection/>
    </xf>
    <xf numFmtId="164" fontId="0" fillId="0" borderId="14" xfId="23" applyFont="1" applyBorder="1" applyAlignment="1" applyProtection="1">
      <alignment horizontal="left"/>
      <protection/>
    </xf>
    <xf numFmtId="164" fontId="1" fillId="0" borderId="28" xfId="23" applyFont="1" applyBorder="1" applyAlignment="1" applyProtection="1">
      <alignment wrapText="1"/>
      <protection/>
    </xf>
    <xf numFmtId="168" fontId="0" fillId="0" borderId="14" xfId="23" applyNumberFormat="1" applyFont="1" applyBorder="1" applyAlignment="1" applyProtection="1">
      <alignment wrapText="1"/>
      <protection/>
    </xf>
    <xf numFmtId="168" fontId="0" fillId="0" borderId="14" xfId="23" applyNumberFormat="1" applyFont="1" applyFill="1" applyBorder="1" applyProtection="1">
      <alignment/>
      <protection/>
    </xf>
    <xf numFmtId="168" fontId="0" fillId="2" borderId="14" xfId="23" applyNumberFormat="1" applyFont="1" applyFill="1" applyBorder="1" applyProtection="1">
      <alignment/>
      <protection/>
    </xf>
    <xf numFmtId="164" fontId="0" fillId="5" borderId="1" xfId="23" applyFont="1" applyFill="1" applyBorder="1" applyAlignment="1" applyProtection="1">
      <alignment horizontal="left"/>
      <protection/>
    </xf>
    <xf numFmtId="164" fontId="1" fillId="5" borderId="1" xfId="23" applyFont="1" applyFill="1" applyBorder="1" applyAlignment="1" applyProtection="1">
      <alignment wrapText="1"/>
      <protection/>
    </xf>
    <xf numFmtId="168" fontId="0" fillId="5" borderId="1" xfId="23" applyNumberFormat="1" applyFont="1" applyFill="1" applyBorder="1" applyAlignment="1" applyProtection="1">
      <alignment wrapText="1"/>
      <protection/>
    </xf>
    <xf numFmtId="168" fontId="0" fillId="5" borderId="1" xfId="23" applyNumberFormat="1" applyFont="1" applyFill="1" applyBorder="1" applyProtection="1">
      <alignment/>
      <protection/>
    </xf>
    <xf numFmtId="168" fontId="0" fillId="5" borderId="1" xfId="23" applyNumberFormat="1" applyFont="1" applyFill="1" applyBorder="1" applyProtection="1">
      <alignment/>
      <protection/>
    </xf>
    <xf numFmtId="164" fontId="0" fillId="0" borderId="8" xfId="23" applyFont="1" applyBorder="1" applyAlignment="1" applyProtection="1">
      <alignment horizontal="left"/>
      <protection/>
    </xf>
    <xf numFmtId="164" fontId="1" fillId="0" borderId="29" xfId="23" applyFont="1" applyBorder="1" applyAlignment="1" applyProtection="1">
      <alignment wrapText="1"/>
      <protection/>
    </xf>
    <xf numFmtId="168" fontId="0" fillId="0" borderId="8" xfId="23" applyNumberFormat="1" applyFont="1" applyBorder="1" applyAlignment="1" applyProtection="1">
      <alignment wrapText="1"/>
      <protection/>
    </xf>
    <xf numFmtId="168" fontId="0" fillId="0" borderId="8" xfId="23" applyNumberFormat="1" applyFont="1" applyFill="1" applyBorder="1" applyProtection="1">
      <alignment/>
      <protection/>
    </xf>
    <xf numFmtId="168" fontId="7" fillId="2" borderId="3" xfId="23" applyNumberFormat="1" applyFont="1" applyFill="1" applyBorder="1" applyProtection="1">
      <alignment/>
      <protection/>
    </xf>
    <xf numFmtId="164" fontId="0" fillId="5" borderId="14" xfId="23" applyFont="1" applyFill="1" applyBorder="1" applyAlignment="1" applyProtection="1">
      <alignment horizontal="left"/>
      <protection/>
    </xf>
    <xf numFmtId="164" fontId="1" fillId="5" borderId="28" xfId="23" applyFont="1" applyFill="1" applyBorder="1" applyAlignment="1" applyProtection="1">
      <alignment wrapText="1"/>
      <protection/>
    </xf>
    <xf numFmtId="168" fontId="0" fillId="5" borderId="14" xfId="23" applyNumberFormat="1" applyFont="1" applyFill="1" applyBorder="1" applyAlignment="1" applyProtection="1">
      <alignment wrapText="1"/>
      <protection/>
    </xf>
    <xf numFmtId="168" fontId="0" fillId="5" borderId="14" xfId="23" applyNumberFormat="1" applyFont="1" applyFill="1" applyBorder="1" applyProtection="1">
      <alignment/>
      <protection/>
    </xf>
    <xf numFmtId="164" fontId="0" fillId="0" borderId="4" xfId="23" applyFont="1" applyBorder="1" applyAlignment="1" applyProtection="1">
      <alignment horizontal="left"/>
      <protection/>
    </xf>
    <xf numFmtId="164" fontId="1" fillId="0" borderId="10" xfId="23" applyFont="1" applyBorder="1" applyAlignment="1" applyProtection="1">
      <alignment wrapText="1"/>
      <protection/>
    </xf>
    <xf numFmtId="168" fontId="0" fillId="0" borderId="4" xfId="23" applyNumberFormat="1" applyFont="1" applyBorder="1" applyAlignment="1" applyProtection="1">
      <alignment wrapText="1"/>
      <protection/>
    </xf>
    <xf numFmtId="168" fontId="0" fillId="0" borderId="4" xfId="23" applyNumberFormat="1" applyFont="1" applyFill="1" applyBorder="1" applyProtection="1">
      <alignment/>
      <protection/>
    </xf>
    <xf numFmtId="168" fontId="7" fillId="2" borderId="15" xfId="23" applyNumberFormat="1" applyFont="1" applyFill="1" applyBorder="1" applyProtection="1">
      <alignment/>
      <protection/>
    </xf>
    <xf numFmtId="164" fontId="4" fillId="5" borderId="1" xfId="23" applyFont="1" applyFill="1" applyBorder="1" applyAlignment="1" applyProtection="1">
      <alignment horizontal="left"/>
      <protection/>
    </xf>
    <xf numFmtId="164" fontId="5" fillId="5" borderId="25" xfId="23" applyFont="1" applyFill="1" applyBorder="1" applyAlignment="1" applyProtection="1">
      <alignment wrapText="1"/>
      <protection/>
    </xf>
    <xf numFmtId="168" fontId="4" fillId="5" borderId="1" xfId="23" applyNumberFormat="1" applyFont="1" applyFill="1" applyBorder="1" applyAlignment="1" applyProtection="1">
      <alignment wrapText="1"/>
      <protection/>
    </xf>
    <xf numFmtId="168" fontId="4" fillId="5" borderId="1" xfId="23" applyNumberFormat="1" applyFont="1" applyFill="1" applyBorder="1" applyProtection="1">
      <alignment/>
      <protection/>
    </xf>
    <xf numFmtId="168" fontId="7" fillId="5" borderId="1" xfId="23" applyNumberFormat="1" applyFont="1" applyFill="1" applyBorder="1" applyProtection="1">
      <alignment/>
      <protection/>
    </xf>
    <xf numFmtId="164" fontId="0" fillId="5" borderId="2" xfId="23" applyFont="1" applyFill="1" applyBorder="1" applyAlignment="1" applyProtection="1">
      <alignment horizontal="left"/>
      <protection/>
    </xf>
    <xf numFmtId="164" fontId="1" fillId="5" borderId="30" xfId="23" applyFont="1" applyFill="1" applyBorder="1" applyAlignment="1" applyProtection="1">
      <alignment wrapText="1"/>
      <protection/>
    </xf>
    <xf numFmtId="168" fontId="0" fillId="5" borderId="13" xfId="23" applyNumberFormat="1" applyFont="1" applyFill="1" applyBorder="1" applyAlignment="1" applyProtection="1">
      <alignment wrapText="1"/>
      <protection/>
    </xf>
    <xf numFmtId="168" fontId="0" fillId="5" borderId="2" xfId="23" applyNumberFormat="1" applyFont="1" applyFill="1" applyBorder="1" applyProtection="1">
      <alignment/>
      <protection/>
    </xf>
    <xf numFmtId="168" fontId="0" fillId="5" borderId="13" xfId="23" applyNumberFormat="1" applyFont="1" applyFill="1" applyBorder="1" applyProtection="1">
      <alignment/>
      <protection/>
    </xf>
    <xf numFmtId="164" fontId="0" fillId="0" borderId="2" xfId="23" applyFont="1" applyBorder="1" applyAlignment="1" applyProtection="1">
      <alignment horizontal="left"/>
      <protection/>
    </xf>
    <xf numFmtId="164" fontId="1" fillId="0" borderId="30" xfId="23" applyFont="1" applyBorder="1" applyAlignment="1" applyProtection="1">
      <alignment wrapText="1"/>
      <protection/>
    </xf>
    <xf numFmtId="168" fontId="0" fillId="0" borderId="2" xfId="23" applyNumberFormat="1" applyFont="1" applyBorder="1" applyAlignment="1" applyProtection="1">
      <alignment wrapText="1"/>
      <protection/>
    </xf>
    <xf numFmtId="168" fontId="0" fillId="0" borderId="2" xfId="23" applyNumberFormat="1" applyFont="1" applyFill="1" applyBorder="1" applyProtection="1">
      <alignment/>
      <protection/>
    </xf>
    <xf numFmtId="168" fontId="0" fillId="2" borderId="2" xfId="23" applyNumberFormat="1" applyFont="1" applyFill="1" applyBorder="1" applyProtection="1">
      <alignment/>
      <protection/>
    </xf>
    <xf numFmtId="164" fontId="1" fillId="0" borderId="31" xfId="23" applyFont="1" applyBorder="1" applyAlignment="1" applyProtection="1">
      <alignment wrapText="1"/>
      <protection/>
    </xf>
    <xf numFmtId="164" fontId="1" fillId="5" borderId="31" xfId="23" applyFont="1" applyFill="1" applyBorder="1" applyAlignment="1" applyProtection="1">
      <alignment wrapText="1"/>
      <protection/>
    </xf>
    <xf numFmtId="164" fontId="0" fillId="2" borderId="14" xfId="23" applyFont="1" applyFill="1" applyBorder="1" applyAlignment="1" applyProtection="1">
      <alignment horizontal="left"/>
      <protection/>
    </xf>
    <xf numFmtId="164" fontId="1" fillId="2" borderId="31" xfId="23" applyFont="1" applyFill="1" applyBorder="1" applyAlignment="1" applyProtection="1">
      <alignment wrapText="1"/>
      <protection/>
    </xf>
    <xf numFmtId="164" fontId="0" fillId="2" borderId="1" xfId="23" applyFont="1" applyFill="1" applyBorder="1" applyAlignment="1" applyProtection="1">
      <alignment horizontal="left"/>
      <protection/>
    </xf>
    <xf numFmtId="164" fontId="0" fillId="2" borderId="4" xfId="23" applyFont="1" applyFill="1" applyBorder="1" applyAlignment="1" applyProtection="1">
      <alignment horizontal="left"/>
      <protection/>
    </xf>
    <xf numFmtId="164" fontId="1" fillId="2" borderId="32" xfId="23" applyFont="1" applyFill="1" applyBorder="1" applyAlignment="1" applyProtection="1">
      <alignment wrapText="1"/>
      <protection/>
    </xf>
    <xf numFmtId="168" fontId="0" fillId="2" borderId="14" xfId="23" applyNumberFormat="1" applyFont="1" applyFill="1" applyBorder="1" applyAlignment="1" applyProtection="1">
      <alignment wrapText="1"/>
      <protection/>
    </xf>
    <xf numFmtId="164" fontId="1" fillId="5" borderId="32" xfId="23" applyFont="1" applyFill="1" applyBorder="1" applyAlignment="1" applyProtection="1">
      <alignment wrapText="1"/>
      <protection/>
    </xf>
    <xf numFmtId="164" fontId="0" fillId="5" borderId="14" xfId="23" applyFont="1" applyFill="1" applyBorder="1" applyAlignment="1" applyProtection="1">
      <alignment wrapText="1"/>
      <protection/>
    </xf>
    <xf numFmtId="164" fontId="1" fillId="0" borderId="32" xfId="23" applyFont="1" applyBorder="1" applyAlignment="1" applyProtection="1">
      <alignment wrapText="1"/>
      <protection/>
    </xf>
    <xf numFmtId="164" fontId="0" fillId="5" borderId="15" xfId="23" applyFont="1" applyFill="1" applyBorder="1" applyAlignment="1" applyProtection="1">
      <alignment horizontal="left"/>
      <protection/>
    </xf>
    <xf numFmtId="164" fontId="1" fillId="5" borderId="33" xfId="23" applyFont="1" applyFill="1" applyBorder="1" applyAlignment="1" applyProtection="1">
      <alignment wrapText="1"/>
      <protection/>
    </xf>
    <xf numFmtId="168" fontId="0" fillId="5" borderId="15" xfId="23" applyNumberFormat="1" applyFont="1" applyFill="1" applyBorder="1" applyAlignment="1" applyProtection="1">
      <alignment wrapText="1"/>
      <protection/>
    </xf>
    <xf numFmtId="164" fontId="0" fillId="5" borderId="15" xfId="23" applyFont="1" applyFill="1" applyBorder="1" applyAlignment="1" applyProtection="1">
      <alignment wrapText="1"/>
      <protection/>
    </xf>
    <xf numFmtId="168" fontId="0" fillId="5" borderId="15" xfId="23" applyNumberFormat="1" applyFont="1" applyFill="1" applyBorder="1" applyProtection="1">
      <alignment/>
      <protection/>
    </xf>
    <xf numFmtId="168" fontId="0" fillId="5" borderId="8" xfId="23" applyNumberFormat="1" applyFont="1" applyFill="1" applyBorder="1" applyProtection="1">
      <alignment/>
      <protection/>
    </xf>
    <xf numFmtId="164" fontId="0" fillId="0" borderId="4" xfId="23" applyFont="1" applyBorder="1" applyAlignment="1" applyProtection="1">
      <alignment wrapText="1"/>
      <protection/>
    </xf>
    <xf numFmtId="164" fontId="0" fillId="4" borderId="5" xfId="23" applyFill="1" applyBorder="1">
      <alignment/>
      <protection/>
    </xf>
    <xf numFmtId="164" fontId="1" fillId="4" borderId="6" xfId="23" applyFont="1" applyFill="1" applyBorder="1" applyAlignment="1">
      <alignment wrapText="1"/>
      <protection/>
    </xf>
    <xf numFmtId="164" fontId="0" fillId="4" borderId="5" xfId="23" applyFont="1" applyFill="1" applyBorder="1" applyAlignment="1">
      <alignment wrapText="1"/>
      <protection/>
    </xf>
    <xf numFmtId="168" fontId="7" fillId="4" borderId="5" xfId="23" applyNumberFormat="1" applyFont="1" applyFill="1" applyBorder="1" applyProtection="1">
      <alignment/>
      <protection/>
    </xf>
    <xf numFmtId="164" fontId="4" fillId="4" borderId="8" xfId="23" applyFont="1" applyFill="1" applyBorder="1">
      <alignment/>
      <protection/>
    </xf>
    <xf numFmtId="164" fontId="8" fillId="4" borderId="7" xfId="23" applyFont="1" applyFill="1" applyBorder="1" applyAlignment="1">
      <alignment wrapText="1"/>
      <protection/>
    </xf>
    <xf numFmtId="168" fontId="7" fillId="4" borderId="8" xfId="23" applyNumberFormat="1" applyFont="1" applyFill="1" applyBorder="1" applyAlignment="1">
      <alignment wrapText="1"/>
      <protection/>
    </xf>
    <xf numFmtId="168" fontId="7" fillId="4" borderId="8" xfId="23" applyNumberFormat="1" applyFont="1" applyFill="1" applyBorder="1">
      <alignment/>
      <protection/>
    </xf>
    <xf numFmtId="168" fontId="7" fillId="4" borderId="8" xfId="23" applyNumberFormat="1" applyFont="1" applyFill="1" applyBorder="1" applyProtection="1">
      <alignment/>
      <protection/>
    </xf>
    <xf numFmtId="164" fontId="4" fillId="0" borderId="0" xfId="23" applyFont="1" applyFill="1" applyBorder="1">
      <alignment/>
      <protection/>
    </xf>
    <xf numFmtId="164" fontId="4" fillId="5" borderId="4" xfId="23" applyFont="1" applyFill="1" applyBorder="1">
      <alignment/>
      <protection/>
    </xf>
    <xf numFmtId="164" fontId="5" fillId="5" borderId="0" xfId="23" applyFont="1" applyFill="1" applyBorder="1" applyAlignment="1">
      <alignment wrapText="1"/>
      <protection/>
    </xf>
    <xf numFmtId="168" fontId="7" fillId="5" borderId="4" xfId="23" applyNumberFormat="1" applyFont="1" applyFill="1" applyBorder="1" applyAlignment="1">
      <alignment wrapText="1"/>
      <protection/>
    </xf>
    <xf numFmtId="168" fontId="7" fillId="5" borderId="4" xfId="23" applyNumberFormat="1" applyFont="1" applyFill="1" applyBorder="1">
      <alignment/>
      <protection/>
    </xf>
    <xf numFmtId="168" fontId="7" fillId="5" borderId="4" xfId="23" applyNumberFormat="1" applyFont="1" applyFill="1" applyBorder="1" applyProtection="1">
      <alignment/>
      <protection/>
    </xf>
    <xf numFmtId="164" fontId="9" fillId="0" borderId="0" xfId="23" applyFont="1" applyFill="1" applyBorder="1">
      <alignment/>
      <protection/>
    </xf>
    <xf numFmtId="164" fontId="0" fillId="5" borderId="13" xfId="23" applyFont="1" applyFill="1" applyBorder="1">
      <alignment/>
      <protection/>
    </xf>
    <xf numFmtId="164" fontId="1" fillId="5" borderId="34" xfId="23" applyFont="1" applyFill="1" applyBorder="1" applyAlignment="1">
      <alignment wrapText="1"/>
      <protection/>
    </xf>
    <xf numFmtId="168" fontId="0" fillId="5" borderId="13" xfId="23" applyNumberFormat="1" applyFont="1" applyFill="1" applyBorder="1" applyAlignment="1">
      <alignment wrapText="1"/>
      <protection/>
    </xf>
    <xf numFmtId="164" fontId="0" fillId="5" borderId="13" xfId="23" applyFont="1" applyFill="1" applyBorder="1" applyAlignment="1">
      <alignment wrapText="1"/>
      <protection/>
    </xf>
    <xf numFmtId="168" fontId="0" fillId="5" borderId="35" xfId="23" applyNumberFormat="1" applyFont="1" applyFill="1" applyBorder="1">
      <alignment/>
      <protection/>
    </xf>
    <xf numFmtId="168" fontId="0" fillId="5" borderId="13" xfId="23" applyNumberFormat="1" applyFont="1" applyFill="1" applyBorder="1">
      <alignment/>
      <protection/>
    </xf>
    <xf numFmtId="168" fontId="7" fillId="5" borderId="13" xfId="23" applyNumberFormat="1" applyFont="1" applyFill="1" applyBorder="1" applyProtection="1">
      <alignment/>
      <protection/>
    </xf>
    <xf numFmtId="164" fontId="0" fillId="2" borderId="8" xfId="23" applyFont="1" applyFill="1" applyBorder="1">
      <alignment/>
      <protection/>
    </xf>
    <xf numFmtId="164" fontId="1" fillId="2" borderId="7" xfId="23" applyFont="1" applyFill="1" applyBorder="1" applyAlignment="1">
      <alignment wrapText="1"/>
      <protection/>
    </xf>
    <xf numFmtId="168" fontId="0" fillId="2" borderId="4" xfId="23" applyNumberFormat="1" applyFont="1" applyFill="1" applyBorder="1" applyAlignment="1">
      <alignment wrapText="1"/>
      <protection/>
    </xf>
    <xf numFmtId="164" fontId="0" fillId="2" borderId="4" xfId="23" applyFont="1" applyFill="1" applyBorder="1" applyAlignment="1">
      <alignment wrapText="1"/>
      <protection/>
    </xf>
    <xf numFmtId="168" fontId="7" fillId="2" borderId="14" xfId="23" applyNumberFormat="1" applyFont="1" applyFill="1" applyBorder="1" applyProtection="1">
      <alignment/>
      <protection/>
    </xf>
    <xf numFmtId="164" fontId="1" fillId="5" borderId="0" xfId="23" applyFont="1" applyFill="1" applyBorder="1" applyAlignment="1">
      <alignment wrapText="1"/>
      <protection/>
    </xf>
    <xf numFmtId="168" fontId="4" fillId="5" borderId="1" xfId="23" applyNumberFormat="1" applyFont="1" applyFill="1" applyBorder="1" applyAlignment="1">
      <alignment wrapText="1"/>
      <protection/>
    </xf>
    <xf numFmtId="164" fontId="0" fillId="5" borderId="1" xfId="23" applyFont="1" applyFill="1" applyBorder="1" applyAlignment="1">
      <alignment wrapText="1"/>
      <protection/>
    </xf>
    <xf numFmtId="168" fontId="4" fillId="5" borderId="1" xfId="23" applyNumberFormat="1" applyFont="1" applyFill="1" applyBorder="1">
      <alignment/>
      <protection/>
    </xf>
    <xf numFmtId="168" fontId="0" fillId="5" borderId="1" xfId="23" applyNumberFormat="1" applyFont="1" applyFill="1" applyBorder="1">
      <alignment/>
      <protection/>
    </xf>
    <xf numFmtId="168" fontId="9" fillId="5" borderId="1" xfId="23" applyNumberFormat="1" applyFont="1" applyFill="1" applyBorder="1" applyProtection="1">
      <alignment/>
      <protection/>
    </xf>
    <xf numFmtId="168" fontId="0" fillId="2" borderId="1" xfId="23" applyNumberFormat="1" applyFont="1" applyFill="1" applyBorder="1" applyAlignment="1">
      <alignment wrapText="1"/>
      <protection/>
    </xf>
    <xf numFmtId="168" fontId="0" fillId="2" borderId="1" xfId="23" applyNumberFormat="1" applyFont="1" applyFill="1" applyBorder="1">
      <alignment/>
      <protection/>
    </xf>
    <xf numFmtId="168" fontId="0" fillId="2" borderId="1" xfId="23" applyNumberFormat="1" applyFont="1" applyFill="1" applyBorder="1" applyProtection="1">
      <alignment/>
      <protection/>
    </xf>
    <xf numFmtId="164" fontId="4" fillId="5" borderId="1" xfId="23" applyFont="1" applyFill="1" applyBorder="1" applyAlignment="1">
      <alignment wrapText="1"/>
      <protection/>
    </xf>
    <xf numFmtId="168" fontId="0" fillId="5" borderId="1" xfId="23" applyNumberFormat="1" applyFont="1" applyFill="1" applyBorder="1">
      <alignment/>
      <protection/>
    </xf>
    <xf numFmtId="164" fontId="0" fillId="5" borderId="8" xfId="23" applyFill="1" applyBorder="1">
      <alignment/>
      <protection/>
    </xf>
    <xf numFmtId="164" fontId="1" fillId="5" borderId="7" xfId="23" applyFont="1" applyFill="1" applyBorder="1" applyAlignment="1">
      <alignment wrapText="1"/>
      <protection/>
    </xf>
    <xf numFmtId="164" fontId="0" fillId="5" borderId="1" xfId="23" applyFont="1" applyFill="1" applyBorder="1">
      <alignment/>
      <protection/>
    </xf>
    <xf numFmtId="164" fontId="1" fillId="0" borderId="25" xfId="23" applyFont="1" applyBorder="1" applyAlignment="1">
      <alignment wrapText="1"/>
      <protection/>
    </xf>
    <xf numFmtId="164" fontId="0" fillId="0" borderId="8" xfId="23" applyFont="1" applyBorder="1" applyAlignment="1">
      <alignment wrapText="1"/>
      <protection/>
    </xf>
    <xf numFmtId="164" fontId="0" fillId="0" borderId="8" xfId="23" applyFont="1" applyBorder="1">
      <alignment/>
      <protection/>
    </xf>
    <xf numFmtId="168" fontId="7" fillId="2" borderId="8" xfId="23" applyNumberFormat="1" applyFont="1" applyFill="1" applyBorder="1" applyProtection="1">
      <alignment/>
      <protection/>
    </xf>
    <xf numFmtId="164" fontId="1" fillId="0" borderId="0" xfId="23" applyFont="1" applyFill="1" applyBorder="1" applyAlignment="1">
      <alignment wrapText="1"/>
      <protection/>
    </xf>
    <xf numFmtId="168" fontId="7" fillId="0" borderId="0" xfId="23" applyNumberFormat="1" applyFont="1" applyFill="1" applyBorder="1" applyProtection="1">
      <alignment/>
      <protection/>
    </xf>
    <xf numFmtId="164" fontId="0" fillId="0" borderId="0" xfId="23" applyFont="1" applyFill="1" applyBorder="1" applyAlignment="1">
      <alignment horizontal="left"/>
      <protection/>
    </xf>
    <xf numFmtId="164" fontId="0" fillId="0" borderId="0" xfId="23" applyFill="1" applyBorder="1" applyAlignment="1">
      <alignment horizontal="left"/>
      <protection/>
    </xf>
    <xf numFmtId="164" fontId="0" fillId="0" borderId="0" xfId="23" applyBorder="1" applyAlignment="1">
      <alignment horizontal="left"/>
      <protection/>
    </xf>
    <xf numFmtId="164" fontId="1" fillId="0" borderId="0" xfId="23" applyFont="1" applyBorder="1" applyAlignment="1">
      <alignment wrapText="1"/>
      <protection/>
    </xf>
    <xf numFmtId="164" fontId="5" fillId="0" borderId="0" xfId="23" applyFont="1" applyAlignment="1">
      <alignment wrapText="1"/>
      <protection/>
    </xf>
    <xf numFmtId="164" fontId="0" fillId="0" borderId="0" xfId="23" applyFill="1" applyBorder="1" applyAlignment="1">
      <alignment horizontal="center" vertical="center"/>
      <protection/>
    </xf>
    <xf numFmtId="164" fontId="0" fillId="0" borderId="0" xfId="23" applyAlignment="1">
      <alignment horizontal="center" vertical="center"/>
      <protection/>
    </xf>
    <xf numFmtId="164" fontId="0" fillId="0" borderId="1" xfId="23" applyBorder="1" applyAlignment="1" applyProtection="1">
      <alignment horizontal="center"/>
      <protection/>
    </xf>
    <xf numFmtId="164" fontId="0" fillId="0" borderId="1" xfId="23" applyFont="1" applyBorder="1" applyAlignment="1" applyProtection="1">
      <alignment horizontal="center" wrapText="1"/>
      <protection/>
    </xf>
    <xf numFmtId="164" fontId="7" fillId="4" borderId="2" xfId="23" applyFont="1" applyFill="1" applyBorder="1" applyAlignment="1" applyProtection="1">
      <alignment horizontal="left"/>
      <protection/>
    </xf>
    <xf numFmtId="164" fontId="8" fillId="4" borderId="2" xfId="23" applyFont="1" applyFill="1" applyBorder="1" applyAlignment="1" applyProtection="1">
      <alignment wrapText="1"/>
      <protection/>
    </xf>
    <xf numFmtId="168" fontId="7" fillId="4" borderId="2" xfId="23" applyNumberFormat="1" applyFont="1" applyFill="1" applyBorder="1" applyAlignment="1" applyProtection="1">
      <alignment wrapText="1"/>
      <protection/>
    </xf>
    <xf numFmtId="164" fontId="7" fillId="4" borderId="2" xfId="23" applyFont="1" applyFill="1" applyBorder="1" applyAlignment="1" applyProtection="1">
      <alignment wrapText="1"/>
      <protection/>
    </xf>
    <xf numFmtId="168" fontId="4" fillId="4" borderId="2" xfId="23" applyNumberFormat="1" applyFont="1" applyFill="1" applyBorder="1" applyProtection="1">
      <alignment/>
      <protection/>
    </xf>
    <xf numFmtId="164" fontId="0" fillId="0" borderId="15" xfId="23" applyFont="1" applyBorder="1" applyAlignment="1" applyProtection="1">
      <alignment horizontal="left"/>
      <protection/>
    </xf>
    <xf numFmtId="168" fontId="0" fillId="0" borderId="15" xfId="23" applyNumberFormat="1" applyFont="1" applyFill="1" applyBorder="1" applyProtection="1">
      <alignment/>
      <protection locked="0"/>
    </xf>
    <xf numFmtId="168" fontId="4" fillId="2" borderId="15" xfId="23" applyNumberFormat="1" applyFont="1" applyFill="1" applyBorder="1" applyProtection="1">
      <alignment/>
      <protection/>
    </xf>
    <xf numFmtId="164" fontId="4" fillId="0" borderId="0" xfId="23" applyFont="1" applyBorder="1" applyAlignment="1" applyProtection="1">
      <alignment horizontal="left"/>
      <protection/>
    </xf>
    <xf numFmtId="164" fontId="5" fillId="0" borderId="0" xfId="23" applyFont="1" applyBorder="1" applyAlignment="1" applyProtection="1">
      <alignment wrapText="1"/>
      <protection/>
    </xf>
    <xf numFmtId="164" fontId="0" fillId="0" borderId="0" xfId="23" applyBorder="1" applyAlignment="1" applyProtection="1">
      <alignment horizontal="left"/>
      <protection/>
    </xf>
    <xf numFmtId="164" fontId="0" fillId="0" borderId="1" xfId="23" applyFont="1" applyBorder="1" applyAlignment="1" applyProtection="1">
      <alignment horizontal="center" vertical="center" wrapText="1"/>
      <protection/>
    </xf>
    <xf numFmtId="164" fontId="7" fillId="4" borderId="13" xfId="23" applyFont="1" applyFill="1" applyBorder="1" applyAlignment="1" applyProtection="1">
      <alignment horizontal="left"/>
      <protection/>
    </xf>
    <xf numFmtId="164" fontId="8" fillId="4" borderId="13" xfId="23" applyFont="1" applyFill="1" applyBorder="1" applyAlignment="1" applyProtection="1">
      <alignment wrapText="1"/>
      <protection/>
    </xf>
    <xf numFmtId="168" fontId="7" fillId="4" borderId="13" xfId="23" applyNumberFormat="1" applyFont="1" applyFill="1" applyBorder="1" applyAlignment="1" applyProtection="1">
      <alignment wrapText="1"/>
      <protection/>
    </xf>
    <xf numFmtId="168" fontId="7" fillId="4" borderId="13" xfId="23" applyNumberFormat="1" applyFont="1" applyFill="1" applyBorder="1" applyAlignment="1" applyProtection="1">
      <alignment horizontal="right"/>
      <protection/>
    </xf>
    <xf numFmtId="168" fontId="4" fillId="5" borderId="3" xfId="23" applyNumberFormat="1" applyFont="1" applyFill="1" applyBorder="1" applyAlignment="1" applyProtection="1">
      <alignment horizontal="right"/>
      <protection/>
    </xf>
    <xf numFmtId="166" fontId="4" fillId="0" borderId="0" xfId="15" applyFont="1" applyFill="1" applyBorder="1" applyAlignment="1" applyProtection="1">
      <alignment/>
      <protection/>
    </xf>
    <xf numFmtId="168" fontId="0" fillId="0" borderId="3" xfId="23" applyNumberFormat="1" applyFont="1" applyFill="1" applyBorder="1" applyAlignment="1" applyProtection="1">
      <alignment horizontal="right"/>
      <protection/>
    </xf>
    <xf numFmtId="168" fontId="0" fillId="2" borderId="3" xfId="23" applyNumberFormat="1" applyFont="1" applyFill="1" applyBorder="1" applyAlignment="1" applyProtection="1">
      <alignment horizontal="right"/>
      <protection/>
    </xf>
    <xf numFmtId="164" fontId="7" fillId="4" borderId="3" xfId="23" applyFont="1" applyFill="1" applyBorder="1" applyAlignment="1" applyProtection="1">
      <alignment horizontal="left"/>
      <protection/>
    </xf>
    <xf numFmtId="164" fontId="8" fillId="4" borderId="3" xfId="23" applyFont="1" applyFill="1" applyBorder="1" applyAlignment="1" applyProtection="1">
      <alignment wrapText="1"/>
      <protection/>
    </xf>
    <xf numFmtId="168" fontId="7" fillId="4" borderId="3" xfId="23" applyNumberFormat="1" applyFont="1" applyFill="1" applyBorder="1" applyAlignment="1" applyProtection="1">
      <alignment wrapText="1"/>
      <protection/>
    </xf>
    <xf numFmtId="168" fontId="7" fillId="4" borderId="3" xfId="23" applyNumberFormat="1" applyFont="1" applyFill="1" applyBorder="1" applyAlignment="1" applyProtection="1">
      <alignment horizontal="right"/>
      <protection/>
    </xf>
    <xf numFmtId="164" fontId="4" fillId="5" borderId="3" xfId="23" applyFont="1" applyFill="1" applyBorder="1" applyAlignment="1" applyProtection="1">
      <alignment wrapText="1"/>
      <protection/>
    </xf>
    <xf numFmtId="168" fontId="7" fillId="5" borderId="3" xfId="23" applyNumberFormat="1" applyFont="1" applyFill="1" applyBorder="1" applyAlignment="1" applyProtection="1">
      <alignment horizontal="right"/>
      <protection/>
    </xf>
    <xf numFmtId="168" fontId="0" fillId="5" borderId="3" xfId="23" applyNumberFormat="1" applyFont="1" applyFill="1" applyBorder="1" applyAlignment="1" applyProtection="1">
      <alignment horizontal="right"/>
      <protection/>
    </xf>
    <xf numFmtId="164" fontId="4" fillId="0" borderId="0" xfId="23" applyFont="1" applyFill="1">
      <alignment/>
      <protection/>
    </xf>
    <xf numFmtId="164" fontId="0" fillId="2" borderId="3" xfId="23" applyFont="1" applyFill="1" applyBorder="1" applyAlignment="1" applyProtection="1">
      <alignment wrapText="1"/>
      <protection/>
    </xf>
    <xf numFmtId="164" fontId="4" fillId="0" borderId="0" xfId="23" applyFont="1" applyFill="1">
      <alignment/>
      <protection/>
    </xf>
    <xf numFmtId="164" fontId="0" fillId="2" borderId="14" xfId="23" applyFont="1" applyFill="1" applyBorder="1" applyAlignment="1" applyProtection="1">
      <alignment horizontal="left"/>
      <protection/>
    </xf>
    <xf numFmtId="164" fontId="4" fillId="2" borderId="0" xfId="23" applyFont="1" applyFill="1">
      <alignment/>
      <protection/>
    </xf>
    <xf numFmtId="164" fontId="4" fillId="5" borderId="14" xfId="23" applyFont="1" applyFill="1" applyBorder="1" applyAlignment="1" applyProtection="1">
      <alignment horizontal="left"/>
      <protection/>
    </xf>
    <xf numFmtId="164" fontId="5" fillId="5" borderId="3" xfId="23" applyFont="1" applyFill="1" applyBorder="1" applyAlignment="1" applyProtection="1">
      <alignment horizontal="left"/>
      <protection/>
    </xf>
    <xf numFmtId="168" fontId="4" fillId="5" borderId="3" xfId="23" applyNumberFormat="1" applyFont="1" applyFill="1" applyBorder="1" applyAlignment="1" applyProtection="1">
      <alignment horizontal="right"/>
      <protection/>
    </xf>
    <xf numFmtId="168" fontId="4" fillId="0" borderId="0" xfId="23" applyNumberFormat="1" applyFont="1" applyFill="1" applyBorder="1" applyProtection="1">
      <alignment/>
      <protection/>
    </xf>
    <xf numFmtId="168" fontId="0" fillId="0" borderId="15" xfId="23" applyNumberFormat="1" applyFont="1" applyFill="1" applyBorder="1" applyAlignment="1" applyProtection="1">
      <alignment horizontal="right"/>
      <protection/>
    </xf>
    <xf numFmtId="168" fontId="0" fillId="2" borderId="15" xfId="23" applyNumberFormat="1" applyFont="1" applyFill="1" applyBorder="1" applyAlignment="1" applyProtection="1">
      <alignment horizontal="right"/>
      <protection/>
    </xf>
    <xf numFmtId="164" fontId="4" fillId="0" borderId="0" xfId="23" applyFont="1" applyBorder="1" applyAlignment="1">
      <alignment horizontal="left"/>
      <protection/>
    </xf>
    <xf numFmtId="164" fontId="5" fillId="0" borderId="0" xfId="23" applyFont="1" applyBorder="1" applyAlignment="1">
      <alignment wrapText="1"/>
      <protection/>
    </xf>
    <xf numFmtId="164" fontId="0" fillId="0" borderId="0" xfId="23" applyFont="1" applyBorder="1" applyAlignment="1">
      <alignment horizontal="left"/>
      <protection/>
    </xf>
    <xf numFmtId="164" fontId="1" fillId="0" borderId="0" xfId="23" applyFont="1">
      <alignment/>
      <protection/>
    </xf>
    <xf numFmtId="164" fontId="8" fillId="4" borderId="1" xfId="23" applyFont="1" applyFill="1" applyBorder="1" applyAlignment="1" applyProtection="1">
      <alignment horizontal="left"/>
      <protection/>
    </xf>
    <xf numFmtId="174" fontId="7" fillId="4" borderId="1" xfId="23" applyNumberFormat="1" applyFont="1" applyFill="1" applyBorder="1" applyAlignment="1" applyProtection="1">
      <alignment horizontal="right" wrapText="1"/>
      <protection/>
    </xf>
    <xf numFmtId="168" fontId="7" fillId="4" borderId="1" xfId="23" applyNumberFormat="1" applyFont="1" applyFill="1" applyBorder="1" applyAlignment="1" applyProtection="1">
      <alignment horizontal="right" wrapText="1"/>
      <protection/>
    </xf>
    <xf numFmtId="164" fontId="5" fillId="5" borderId="1" xfId="23" applyFont="1" applyFill="1" applyBorder="1" applyAlignment="1" applyProtection="1">
      <alignment horizontal="left"/>
      <protection/>
    </xf>
    <xf numFmtId="164" fontId="5" fillId="5" borderId="1" xfId="23" applyFont="1" applyFill="1" applyBorder="1" applyAlignment="1" applyProtection="1">
      <alignment wrapText="1"/>
      <protection/>
    </xf>
    <xf numFmtId="168" fontId="4" fillId="5" borderId="1" xfId="23" applyNumberFormat="1" applyFont="1" applyFill="1" applyBorder="1" applyAlignment="1" applyProtection="1">
      <alignment horizontal="right" wrapText="1"/>
      <protection/>
    </xf>
    <xf numFmtId="168" fontId="4" fillId="5" borderId="1" xfId="23" applyNumberFormat="1" applyFont="1" applyFill="1" applyBorder="1" applyAlignment="1" applyProtection="1">
      <alignment horizontal="right" wrapText="1"/>
      <protection/>
    </xf>
    <xf numFmtId="164" fontId="1" fillId="0" borderId="1" xfId="23" applyFont="1" applyBorder="1" applyAlignment="1" applyProtection="1">
      <alignment horizontal="left"/>
      <protection/>
    </xf>
    <xf numFmtId="164" fontId="1" fillId="0" borderId="1" xfId="23" applyFont="1" applyBorder="1" applyAlignment="1" applyProtection="1">
      <alignment wrapText="1"/>
      <protection/>
    </xf>
    <xf numFmtId="168" fontId="0" fillId="0" borderId="1" xfId="23" applyNumberFormat="1" applyFont="1" applyBorder="1" applyAlignment="1" applyProtection="1">
      <alignment horizontal="right" wrapText="1"/>
      <protection/>
    </xf>
    <xf numFmtId="168" fontId="0" fillId="0" borderId="1" xfId="23" applyNumberFormat="1" applyFont="1" applyFill="1" applyBorder="1" applyProtection="1">
      <alignment/>
      <protection/>
    </xf>
    <xf numFmtId="168" fontId="0" fillId="2" borderId="1" xfId="23" applyNumberFormat="1" applyFont="1" applyFill="1" applyBorder="1" applyAlignment="1" applyProtection="1">
      <alignment horizontal="right" wrapText="1"/>
      <protection/>
    </xf>
    <xf numFmtId="164" fontId="5" fillId="5" borderId="1" xfId="23" applyFont="1" applyFill="1" applyBorder="1" applyAlignment="1" applyProtection="1">
      <alignment wrapText="1"/>
      <protection/>
    </xf>
    <xf numFmtId="168" fontId="4" fillId="5" borderId="1" xfId="23" applyNumberFormat="1" applyFont="1" applyFill="1" applyBorder="1" applyProtection="1">
      <alignment/>
      <protection/>
    </xf>
    <xf numFmtId="168" fontId="0" fillId="2" borderId="4" xfId="23" applyNumberFormat="1" applyFont="1" applyFill="1" applyBorder="1" applyAlignment="1" applyProtection="1">
      <alignment horizontal="right" wrapText="1"/>
      <protection/>
    </xf>
    <xf numFmtId="164" fontId="4" fillId="0" borderId="0" xfId="23" applyFont="1">
      <alignment/>
      <protection/>
    </xf>
    <xf numFmtId="164" fontId="1" fillId="0" borderId="5" xfId="23" applyFont="1" applyBorder="1" applyAlignment="1" applyProtection="1">
      <alignment horizontal="left"/>
      <protection/>
    </xf>
    <xf numFmtId="164" fontId="1" fillId="0" borderId="5" xfId="23" applyFont="1" applyBorder="1" applyAlignment="1" applyProtection="1">
      <alignment wrapText="1"/>
      <protection/>
    </xf>
    <xf numFmtId="168" fontId="0" fillId="0" borderId="5" xfId="23" applyNumberFormat="1" applyFont="1" applyBorder="1" applyAlignment="1" applyProtection="1">
      <alignment horizontal="right" wrapText="1"/>
      <protection/>
    </xf>
    <xf numFmtId="168" fontId="0" fillId="0" borderId="5" xfId="23" applyNumberFormat="1" applyFont="1" applyFill="1" applyBorder="1" applyProtection="1">
      <alignment/>
      <protection/>
    </xf>
    <xf numFmtId="168" fontId="0" fillId="2" borderId="5" xfId="23" applyNumberFormat="1" applyFont="1" applyFill="1" applyBorder="1" applyAlignment="1" applyProtection="1">
      <alignment horizontal="right" wrapText="1"/>
      <protection/>
    </xf>
    <xf numFmtId="164" fontId="1" fillId="0" borderId="4" xfId="23" applyFont="1" applyBorder="1" applyAlignment="1" applyProtection="1">
      <alignment horizontal="left"/>
      <protection/>
    </xf>
    <xf numFmtId="164" fontId="1" fillId="0" borderId="8" xfId="23" applyFont="1" applyBorder="1" applyAlignment="1" applyProtection="1">
      <alignment wrapText="1"/>
      <protection/>
    </xf>
    <xf numFmtId="168" fontId="0" fillId="0" borderId="4" xfId="23" applyNumberFormat="1" applyFont="1" applyBorder="1" applyAlignment="1" applyProtection="1">
      <alignment horizontal="right" wrapText="1"/>
      <protection/>
    </xf>
    <xf numFmtId="164" fontId="1" fillId="0" borderId="1" xfId="23" applyFont="1" applyBorder="1" applyAlignment="1" applyProtection="1">
      <alignment horizontal="left" vertical="center"/>
      <protection/>
    </xf>
    <xf numFmtId="164" fontId="1" fillId="0" borderId="1" xfId="23" applyFont="1" applyBorder="1" applyAlignment="1" applyProtection="1">
      <alignment vertical="center" wrapText="1"/>
      <protection/>
    </xf>
    <xf numFmtId="168" fontId="0" fillId="0" borderId="1" xfId="23" applyNumberFormat="1" applyFont="1" applyBorder="1" applyAlignment="1" applyProtection="1">
      <alignment horizontal="right" vertical="center" wrapText="1"/>
      <protection/>
    </xf>
    <xf numFmtId="168" fontId="0" fillId="0" borderId="1" xfId="23" applyNumberFormat="1" applyFont="1" applyFill="1" applyBorder="1" applyAlignment="1" applyProtection="1">
      <alignment vertical="center"/>
      <protection/>
    </xf>
    <xf numFmtId="168" fontId="0" fillId="2" borderId="4" xfId="23" applyNumberFormat="1" applyFont="1" applyFill="1" applyBorder="1" applyAlignment="1" applyProtection="1">
      <alignment horizontal="right" vertical="center" wrapText="1"/>
      <protection/>
    </xf>
    <xf numFmtId="168" fontId="0" fillId="2" borderId="8" xfId="23" applyNumberFormat="1" applyFont="1" applyFill="1" applyBorder="1" applyAlignment="1" applyProtection="1">
      <alignment horizontal="right" wrapText="1"/>
      <protection/>
    </xf>
    <xf numFmtId="168" fontId="4" fillId="2" borderId="1" xfId="23" applyNumberFormat="1" applyFont="1" applyFill="1" applyBorder="1" applyAlignment="1" applyProtection="1">
      <alignment horizontal="right" wrapText="1"/>
      <protection/>
    </xf>
    <xf numFmtId="164" fontId="4" fillId="0" borderId="0" xfId="23" applyFont="1" applyBorder="1">
      <alignment/>
      <protection/>
    </xf>
    <xf numFmtId="164" fontId="5" fillId="5" borderId="1" xfId="23" applyFont="1" applyFill="1" applyBorder="1" applyAlignment="1" applyProtection="1">
      <alignment horizontal="left"/>
      <protection/>
    </xf>
    <xf numFmtId="168" fontId="4" fillId="5" borderId="1" xfId="23" applyNumberFormat="1" applyFont="1" applyFill="1" applyBorder="1" applyAlignment="1" applyProtection="1">
      <alignment horizontal="right"/>
      <protection/>
    </xf>
    <xf numFmtId="168" fontId="9" fillId="2" borderId="1" xfId="23" applyNumberFormat="1" applyFont="1" applyFill="1" applyBorder="1" applyAlignment="1" applyProtection="1">
      <alignment horizontal="right" wrapText="1"/>
      <protection/>
    </xf>
    <xf numFmtId="168" fontId="7" fillId="5" borderId="1" xfId="23" applyNumberFormat="1" applyFont="1" applyFill="1" applyBorder="1" applyAlignment="1" applyProtection="1">
      <alignment horizontal="right" wrapText="1"/>
      <protection/>
    </xf>
    <xf numFmtId="175" fontId="5" fillId="5" borderId="1" xfId="23" applyNumberFormat="1" applyFont="1" applyFill="1" applyBorder="1" applyAlignment="1">
      <alignment horizontal="left"/>
      <protection/>
    </xf>
    <xf numFmtId="170" fontId="5" fillId="5" borderId="1" xfId="23" applyNumberFormat="1" applyFont="1" applyFill="1" applyBorder="1" applyAlignment="1" applyProtection="1">
      <alignment wrapText="1"/>
      <protection/>
    </xf>
    <xf numFmtId="164" fontId="5" fillId="5" borderId="1" xfId="23" applyFont="1" applyFill="1" applyBorder="1" applyAlignment="1">
      <alignment horizontal="left"/>
      <protection/>
    </xf>
    <xf numFmtId="164" fontId="5" fillId="5" borderId="1" xfId="23" applyFont="1" applyFill="1" applyBorder="1" applyAlignment="1">
      <alignment wrapText="1"/>
      <protection/>
    </xf>
    <xf numFmtId="168" fontId="4" fillId="5" borderId="1" xfId="23" applyNumberFormat="1" applyFont="1" applyFill="1" applyBorder="1" applyAlignment="1">
      <alignment horizontal="right" wrapText="1"/>
      <protection/>
    </xf>
    <xf numFmtId="168" fontId="4" fillId="5" borderId="1" xfId="23" applyNumberFormat="1" applyFont="1" applyFill="1" applyBorder="1">
      <alignment/>
      <protection/>
    </xf>
    <xf numFmtId="164" fontId="1" fillId="0" borderId="1" xfId="23" applyFont="1" applyBorder="1" applyAlignment="1">
      <alignment horizontal="left"/>
      <protection/>
    </xf>
    <xf numFmtId="164" fontId="1" fillId="0" borderId="1" xfId="23" applyFont="1" applyBorder="1" applyAlignment="1">
      <alignment wrapText="1"/>
      <protection/>
    </xf>
    <xf numFmtId="168" fontId="0" fillId="0" borderId="1" xfId="23" applyNumberFormat="1" applyFont="1" applyBorder="1" applyAlignment="1">
      <alignment horizontal="right" wrapText="1"/>
      <protection/>
    </xf>
    <xf numFmtId="164" fontId="5" fillId="5" borderId="1" xfId="23" applyFont="1" applyFill="1" applyBorder="1" applyAlignment="1">
      <alignment wrapText="1"/>
      <protection/>
    </xf>
    <xf numFmtId="168" fontId="4" fillId="5" borderId="1" xfId="23" applyNumberFormat="1" applyFont="1" applyFill="1" applyBorder="1" applyAlignment="1">
      <alignment horizontal="right" wrapText="1"/>
      <protection/>
    </xf>
    <xf numFmtId="164" fontId="1" fillId="0" borderId="25" xfId="23" applyFont="1" applyBorder="1" applyAlignment="1" applyProtection="1">
      <alignment wrapText="1"/>
      <protection/>
    </xf>
    <xf numFmtId="168" fontId="0" fillId="0" borderId="25" xfId="23" applyNumberFormat="1" applyFont="1" applyBorder="1" applyAlignment="1" applyProtection="1">
      <alignment horizontal="right" wrapText="1"/>
      <protection/>
    </xf>
    <xf numFmtId="164" fontId="1" fillId="0" borderId="1" xfId="23" applyFont="1" applyBorder="1" applyAlignment="1" applyProtection="1">
      <alignment wrapText="1"/>
      <protection/>
    </xf>
    <xf numFmtId="164" fontId="1" fillId="5" borderId="1" xfId="23" applyFont="1" applyFill="1" applyBorder="1" applyAlignment="1" applyProtection="1">
      <alignment wrapText="1"/>
      <protection/>
    </xf>
    <xf numFmtId="164" fontId="1" fillId="2" borderId="1" xfId="23" applyFont="1" applyFill="1" applyBorder="1" applyAlignment="1" applyProtection="1">
      <alignment horizontal="left"/>
      <protection/>
    </xf>
    <xf numFmtId="164" fontId="1" fillId="2" borderId="1" xfId="23" applyFont="1" applyFill="1" applyBorder="1" applyAlignment="1" applyProtection="1">
      <alignment wrapText="1"/>
      <protection/>
    </xf>
    <xf numFmtId="168" fontId="0" fillId="2" borderId="1" xfId="23" applyNumberFormat="1" applyFont="1" applyFill="1" applyBorder="1" applyProtection="1">
      <alignment/>
      <protection/>
    </xf>
    <xf numFmtId="168" fontId="7" fillId="4" borderId="1" xfId="23" applyNumberFormat="1" applyFont="1" applyFill="1" applyBorder="1" applyAlignment="1" applyProtection="1">
      <alignment horizontal="right" wrapText="1"/>
      <protection/>
    </xf>
    <xf numFmtId="168" fontId="4" fillId="4" borderId="1" xfId="23" applyNumberFormat="1" applyFont="1" applyFill="1" applyBorder="1" applyAlignment="1" applyProtection="1">
      <alignment horizontal="right" wrapText="1"/>
      <protection/>
    </xf>
    <xf numFmtId="168" fontId="5" fillId="0" borderId="0" xfId="23" applyNumberFormat="1" applyFont="1">
      <alignment/>
      <protection/>
    </xf>
    <xf numFmtId="164" fontId="5" fillId="0" borderId="0" xfId="23" applyFont="1" applyFill="1">
      <alignment/>
      <protection/>
    </xf>
    <xf numFmtId="164" fontId="1" fillId="0" borderId="1" xfId="23" applyFont="1" applyBorder="1" applyAlignment="1" applyProtection="1">
      <alignment horizontal="center"/>
      <protection/>
    </xf>
    <xf numFmtId="168" fontId="0" fillId="0" borderId="1" xfId="23" applyNumberFormat="1" applyFont="1" applyBorder="1" applyAlignment="1" applyProtection="1">
      <alignment horizontal="right"/>
      <protection/>
    </xf>
    <xf numFmtId="168" fontId="0" fillId="0" borderId="1" xfId="23" applyNumberFormat="1" applyFont="1" applyFill="1" applyBorder="1" applyAlignment="1" applyProtection="1">
      <alignment/>
      <protection/>
    </xf>
    <xf numFmtId="168" fontId="0" fillId="2" borderId="1" xfId="23" applyNumberFormat="1" applyFont="1" applyFill="1" applyBorder="1" applyAlignment="1" applyProtection="1">
      <alignment horizontal="right"/>
      <protection/>
    </xf>
    <xf numFmtId="164" fontId="1" fillId="0" borderId="1" xfId="23" applyFont="1" applyFill="1" applyBorder="1" applyAlignment="1" applyProtection="1">
      <alignment horizontal="left" wrapText="1"/>
      <protection/>
    </xf>
    <xf numFmtId="164" fontId="5" fillId="0" borderId="0" xfId="23" applyFont="1" applyFill="1" applyBorder="1">
      <alignment/>
      <protection/>
    </xf>
    <xf numFmtId="164" fontId="1" fillId="0" borderId="1" xfId="23" applyFont="1" applyFill="1" applyBorder="1" applyAlignment="1" applyProtection="1">
      <alignment horizontal="left"/>
      <protection/>
    </xf>
    <xf numFmtId="164" fontId="5" fillId="0" borderId="0" xfId="23" applyFont="1" applyBorder="1">
      <alignment/>
      <protection/>
    </xf>
    <xf numFmtId="164" fontId="5" fillId="0" borderId="0" xfId="23" applyFont="1" applyFill="1" applyBorder="1">
      <alignment/>
      <protection/>
    </xf>
    <xf numFmtId="164" fontId="1" fillId="2" borderId="1" xfId="23" applyFont="1" applyFill="1" applyBorder="1" applyAlignment="1">
      <alignment horizontal="left"/>
      <protection/>
    </xf>
    <xf numFmtId="164" fontId="1" fillId="2" borderId="1" xfId="23" applyFont="1" applyFill="1" applyBorder="1" applyAlignment="1">
      <alignment wrapText="1"/>
      <protection/>
    </xf>
    <xf numFmtId="168" fontId="0" fillId="2" borderId="1" xfId="23" applyNumberFormat="1" applyFont="1" applyFill="1" applyBorder="1" applyAlignment="1">
      <alignment horizontal="right" wrapText="1"/>
      <protection/>
    </xf>
    <xf numFmtId="168" fontId="0" fillId="2" borderId="1" xfId="23" applyNumberFormat="1" applyFont="1" applyFill="1" applyBorder="1">
      <alignment/>
      <protection/>
    </xf>
    <xf numFmtId="168" fontId="0" fillId="2" borderId="1" xfId="23" applyNumberFormat="1" applyFont="1" applyFill="1" applyBorder="1" applyAlignment="1">
      <alignment horizontal="right" wrapText="1"/>
      <protection/>
    </xf>
    <xf numFmtId="164" fontId="5" fillId="5" borderId="1" xfId="23" applyFont="1" applyFill="1" applyBorder="1" applyAlignment="1">
      <alignment horizontal="left" wrapText="1"/>
      <protection/>
    </xf>
    <xf numFmtId="164" fontId="5" fillId="2" borderId="0" xfId="23" applyFont="1" applyFill="1" applyBorder="1">
      <alignment/>
      <protection/>
    </xf>
    <xf numFmtId="164" fontId="1" fillId="0" borderId="1" xfId="23" applyFont="1" applyBorder="1" applyAlignment="1">
      <alignment horizontal="left" wrapText="1"/>
      <protection/>
    </xf>
    <xf numFmtId="164" fontId="5" fillId="2" borderId="0" xfId="23" applyFont="1" applyFill="1" applyBorder="1">
      <alignment/>
      <protection/>
    </xf>
    <xf numFmtId="164" fontId="8" fillId="4" borderId="1" xfId="23" applyFont="1" applyFill="1" applyBorder="1">
      <alignment/>
      <protection/>
    </xf>
    <xf numFmtId="164" fontId="8" fillId="4" borderId="1" xfId="23" applyFont="1" applyFill="1" applyBorder="1" applyAlignment="1">
      <alignment wrapText="1"/>
      <protection/>
    </xf>
    <xf numFmtId="168" fontId="7" fillId="4" borderId="1" xfId="23" applyNumberFormat="1" applyFont="1" applyFill="1" applyBorder="1" applyAlignment="1">
      <alignment horizontal="right" wrapText="1"/>
      <protection/>
    </xf>
    <xf numFmtId="168" fontId="7" fillId="4" borderId="1" xfId="23" applyNumberFormat="1" applyFont="1" applyFill="1" applyBorder="1">
      <alignment/>
      <protection/>
    </xf>
    <xf numFmtId="164" fontId="0" fillId="2" borderId="0" xfId="23" applyFill="1" applyBorder="1">
      <alignment/>
      <protection/>
    </xf>
    <xf numFmtId="164" fontId="5" fillId="5" borderId="1" xfId="23" applyFont="1" applyFill="1" applyBorder="1" applyAlignment="1">
      <alignment horizontal="left" wrapText="1"/>
      <protection/>
    </xf>
    <xf numFmtId="164" fontId="4" fillId="2" borderId="0" xfId="23" applyFont="1" applyFill="1" applyBorder="1">
      <alignment/>
      <protection/>
    </xf>
    <xf numFmtId="168" fontId="7" fillId="2" borderId="1" xfId="23" applyNumberFormat="1" applyFont="1" applyFill="1" applyBorder="1" applyAlignment="1" applyProtection="1">
      <alignment horizontal="right" wrapText="1"/>
      <protection/>
    </xf>
    <xf numFmtId="166" fontId="0" fillId="0" borderId="0" xfId="15" applyFont="1" applyFill="1" applyBorder="1" applyAlignment="1" applyProtection="1">
      <alignment/>
      <protection/>
    </xf>
    <xf numFmtId="168" fontId="7" fillId="4" borderId="18" xfId="23" applyNumberFormat="1" applyFont="1" applyFill="1" applyBorder="1" applyAlignment="1" applyProtection="1">
      <alignment horizontal="right" wrapText="1"/>
      <protection/>
    </xf>
    <xf numFmtId="175" fontId="0" fillId="4" borderId="1" xfId="23" applyNumberFormat="1" applyFill="1" applyBorder="1" applyAlignment="1">
      <alignment horizontal="center"/>
      <protection/>
    </xf>
    <xf numFmtId="164" fontId="5" fillId="6" borderId="1" xfId="23" applyFont="1" applyFill="1" applyBorder="1" applyAlignment="1" applyProtection="1">
      <alignment horizontal="left" wrapText="1"/>
      <protection/>
    </xf>
    <xf numFmtId="168" fontId="4" fillId="6" borderId="25" xfId="23" applyNumberFormat="1" applyFont="1" applyFill="1" applyBorder="1" applyAlignment="1">
      <alignment horizontal="right" wrapText="1"/>
      <protection/>
    </xf>
    <xf numFmtId="168" fontId="4" fillId="6" borderId="1" xfId="23" applyNumberFormat="1" applyFont="1" applyFill="1" applyBorder="1" applyAlignment="1">
      <alignment horizontal="right" wrapText="1"/>
      <protection/>
    </xf>
    <xf numFmtId="168" fontId="4" fillId="6" borderId="36" xfId="23" applyNumberFormat="1" applyFont="1" applyFill="1" applyBorder="1" applyAlignment="1">
      <alignment horizontal="right" wrapText="1"/>
      <protection/>
    </xf>
    <xf numFmtId="175" fontId="0" fillId="6" borderId="1" xfId="23" applyNumberFormat="1" applyFill="1" applyBorder="1" applyAlignment="1">
      <alignment horizontal="center"/>
      <protection/>
    </xf>
    <xf numFmtId="164" fontId="5" fillId="6" borderId="1" xfId="23" applyFont="1" applyFill="1" applyBorder="1" applyAlignment="1" applyProtection="1">
      <alignment horizontal="left"/>
      <protection/>
    </xf>
    <xf numFmtId="164" fontId="5" fillId="6" borderId="1" xfId="23" applyFont="1" applyFill="1" applyBorder="1" applyAlignment="1" applyProtection="1">
      <alignment wrapText="1"/>
      <protection/>
    </xf>
    <xf numFmtId="168" fontId="4" fillId="6" borderId="1" xfId="23" applyNumberFormat="1" applyFont="1" applyFill="1" applyBorder="1" applyAlignment="1" applyProtection="1">
      <alignment horizontal="right" wrapText="1"/>
      <protection/>
    </xf>
    <xf numFmtId="168" fontId="4" fillId="6" borderId="18" xfId="23" applyNumberFormat="1" applyFont="1" applyFill="1" applyBorder="1" applyAlignment="1" applyProtection="1">
      <alignment horizontal="right" wrapText="1"/>
      <protection/>
    </xf>
    <xf numFmtId="164" fontId="5" fillId="7" borderId="1" xfId="23" applyFont="1" applyFill="1" applyBorder="1" applyAlignment="1" applyProtection="1">
      <alignment horizontal="left"/>
      <protection/>
    </xf>
    <xf numFmtId="164" fontId="5" fillId="7" borderId="1" xfId="23" applyFont="1" applyFill="1" applyBorder="1" applyAlignment="1" applyProtection="1">
      <alignment wrapText="1"/>
      <protection/>
    </xf>
    <xf numFmtId="168" fontId="4" fillId="7" borderId="1" xfId="23" applyNumberFormat="1" applyFont="1" applyFill="1" applyBorder="1" applyAlignment="1" applyProtection="1">
      <alignment horizontal="right" wrapText="1"/>
      <protection/>
    </xf>
    <xf numFmtId="168" fontId="4" fillId="7" borderId="18" xfId="23" applyNumberFormat="1" applyFont="1" applyFill="1" applyBorder="1" applyAlignment="1" applyProtection="1">
      <alignment horizontal="right" wrapText="1"/>
      <protection/>
    </xf>
    <xf numFmtId="175" fontId="0" fillId="0" borderId="1" xfId="23" applyNumberFormat="1" applyBorder="1" applyAlignment="1">
      <alignment horizontal="center"/>
      <protection/>
    </xf>
    <xf numFmtId="164" fontId="5" fillId="8" borderId="1" xfId="23" applyFont="1" applyFill="1" applyBorder="1" applyAlignment="1" applyProtection="1">
      <alignment horizontal="left"/>
      <protection/>
    </xf>
    <xf numFmtId="164" fontId="5" fillId="8" borderId="1" xfId="23" applyFont="1" applyFill="1" applyBorder="1" applyAlignment="1" applyProtection="1">
      <alignment wrapText="1"/>
      <protection/>
    </xf>
    <xf numFmtId="168" fontId="4" fillId="8" borderId="1" xfId="23" applyNumberFormat="1" applyFont="1" applyFill="1" applyBorder="1" applyAlignment="1" applyProtection="1">
      <alignment horizontal="right" wrapText="1"/>
      <protection/>
    </xf>
    <xf numFmtId="168" fontId="4" fillId="8" borderId="18" xfId="23" applyNumberFormat="1" applyFont="1" applyFill="1" applyBorder="1" applyAlignment="1" applyProtection="1">
      <alignment horizontal="right" wrapText="1"/>
      <protection/>
    </xf>
    <xf numFmtId="175" fontId="0" fillId="8" borderId="1" xfId="23" applyNumberFormat="1" applyFill="1" applyBorder="1" applyAlignment="1">
      <alignment horizontal="center"/>
      <protection/>
    </xf>
    <xf numFmtId="168" fontId="0" fillId="0" borderId="18" xfId="23" applyNumberFormat="1" applyFont="1" applyBorder="1" applyAlignment="1" applyProtection="1">
      <alignment horizontal="right" wrapText="1"/>
      <protection/>
    </xf>
    <xf numFmtId="168" fontId="0" fillId="0" borderId="19" xfId="23" applyNumberFormat="1" applyFont="1" applyBorder="1" applyAlignment="1" applyProtection="1">
      <alignment horizontal="right" wrapText="1"/>
      <protection/>
    </xf>
    <xf numFmtId="164" fontId="5" fillId="8" borderId="1" xfId="23" applyFont="1" applyFill="1" applyBorder="1" applyAlignment="1" applyProtection="1">
      <alignment horizontal="left"/>
      <protection/>
    </xf>
    <xf numFmtId="168" fontId="4" fillId="8" borderId="1" xfId="23" applyNumberFormat="1" applyFont="1" applyFill="1" applyBorder="1" applyAlignment="1" applyProtection="1">
      <alignment horizontal="right"/>
      <protection/>
    </xf>
    <xf numFmtId="168" fontId="4" fillId="8" borderId="18" xfId="23" applyNumberFormat="1" applyFont="1" applyFill="1" applyBorder="1" applyAlignment="1" applyProtection="1">
      <alignment horizontal="right"/>
      <protection/>
    </xf>
    <xf numFmtId="164" fontId="1" fillId="0" borderId="1" xfId="23" applyFont="1" applyBorder="1" applyAlignment="1" applyProtection="1">
      <alignment horizontal="left" wrapText="1"/>
      <protection/>
    </xf>
    <xf numFmtId="175" fontId="5" fillId="8" borderId="1" xfId="23" applyNumberFormat="1" applyFont="1" applyFill="1" applyBorder="1" applyAlignment="1">
      <alignment horizontal="left"/>
      <protection/>
    </xf>
    <xf numFmtId="170" fontId="5" fillId="8" borderId="1" xfId="23" applyNumberFormat="1" applyFont="1" applyFill="1" applyBorder="1" applyAlignment="1" applyProtection="1">
      <alignment wrapText="1"/>
      <protection/>
    </xf>
    <xf numFmtId="164" fontId="5" fillId="7" borderId="1" xfId="23" applyFont="1" applyFill="1" applyBorder="1">
      <alignment/>
      <protection/>
    </xf>
    <xf numFmtId="164" fontId="1" fillId="7" borderId="1" xfId="23" applyFont="1" applyFill="1" applyBorder="1" applyAlignment="1">
      <alignment wrapText="1"/>
      <protection/>
    </xf>
    <xf numFmtId="168" fontId="4" fillId="7" borderId="1" xfId="23" applyNumberFormat="1" applyFont="1" applyFill="1" applyBorder="1" applyAlignment="1">
      <alignment horizontal="right" wrapText="1"/>
      <protection/>
    </xf>
    <xf numFmtId="168" fontId="4" fillId="7" borderId="18" xfId="23" applyNumberFormat="1" applyFont="1" applyFill="1" applyBorder="1" applyAlignment="1">
      <alignment horizontal="right" wrapText="1"/>
      <protection/>
    </xf>
    <xf numFmtId="164" fontId="5" fillId="8" borderId="1" xfId="23" applyFont="1" applyFill="1" applyBorder="1" applyAlignment="1">
      <alignment horizontal="left"/>
      <protection/>
    </xf>
    <xf numFmtId="164" fontId="5" fillId="8" borderId="1" xfId="23" applyFont="1" applyFill="1" applyBorder="1" applyAlignment="1">
      <alignment wrapText="1"/>
      <protection/>
    </xf>
    <xf numFmtId="168" fontId="4" fillId="8" borderId="1" xfId="23" applyNumberFormat="1" applyFont="1" applyFill="1" applyBorder="1" applyAlignment="1">
      <alignment horizontal="right" wrapText="1"/>
      <protection/>
    </xf>
    <xf numFmtId="168" fontId="4" fillId="8" borderId="18" xfId="23" applyNumberFormat="1" applyFont="1" applyFill="1" applyBorder="1" applyAlignment="1">
      <alignment horizontal="right" wrapText="1"/>
      <protection/>
    </xf>
    <xf numFmtId="168" fontId="0" fillId="0" borderId="18" xfId="23" applyNumberFormat="1" applyFont="1" applyBorder="1" applyAlignment="1">
      <alignment horizontal="right" wrapText="1"/>
      <protection/>
    </xf>
    <xf numFmtId="164" fontId="5" fillId="7" borderId="1" xfId="23" applyFont="1" applyFill="1" applyBorder="1" applyAlignment="1">
      <alignment horizontal="left"/>
      <protection/>
    </xf>
    <xf numFmtId="164" fontId="8" fillId="4" borderId="1" xfId="23" applyFont="1" applyFill="1" applyBorder="1" applyAlignment="1">
      <alignment horizontal="left"/>
      <protection/>
    </xf>
    <xf numFmtId="168" fontId="7" fillId="4" borderId="1" xfId="23" applyNumberFormat="1" applyFont="1" applyFill="1" applyBorder="1" applyAlignment="1">
      <alignment horizontal="right" wrapText="1"/>
      <protection/>
    </xf>
    <xf numFmtId="168" fontId="7" fillId="4" borderId="18" xfId="23" applyNumberFormat="1" applyFont="1" applyFill="1" applyBorder="1" applyAlignment="1">
      <alignment horizontal="right" wrapText="1"/>
      <protection/>
    </xf>
    <xf numFmtId="164" fontId="5" fillId="4" borderId="1" xfId="23" applyFont="1" applyFill="1" applyBorder="1" applyAlignment="1">
      <alignment horizontal="left"/>
      <protection/>
    </xf>
    <xf numFmtId="164" fontId="1" fillId="4" borderId="1" xfId="23" applyFont="1" applyFill="1" applyBorder="1" applyAlignment="1">
      <alignment wrapText="1"/>
      <protection/>
    </xf>
    <xf numFmtId="164" fontId="5" fillId="6" borderId="1" xfId="23" applyFont="1" applyFill="1" applyBorder="1" applyAlignment="1">
      <alignment horizontal="left" wrapText="1"/>
      <protection/>
    </xf>
    <xf numFmtId="164" fontId="5" fillId="7" borderId="1" xfId="23" applyFont="1" applyFill="1" applyBorder="1" applyAlignment="1">
      <alignment wrapText="1"/>
      <protection/>
    </xf>
    <xf numFmtId="168" fontId="4" fillId="7" borderId="1" xfId="23" applyNumberFormat="1" applyFont="1" applyFill="1" applyBorder="1" applyAlignment="1">
      <alignment horizontal="right" wrapText="1"/>
      <protection/>
    </xf>
    <xf numFmtId="168" fontId="4" fillId="7" borderId="18" xfId="23" applyNumberFormat="1" applyFont="1" applyFill="1" applyBorder="1" applyAlignment="1">
      <alignment horizontal="right" wrapText="1"/>
      <protection/>
    </xf>
    <xf numFmtId="164" fontId="5" fillId="6" borderId="1" xfId="23" applyFont="1" applyFill="1" applyBorder="1" applyAlignment="1">
      <alignment horizontal="left"/>
      <protection/>
    </xf>
    <xf numFmtId="165" fontId="1" fillId="6" borderId="1" xfId="19" applyFont="1" applyFill="1" applyBorder="1" applyAlignment="1" applyProtection="1">
      <alignment wrapText="1"/>
      <protection/>
    </xf>
    <xf numFmtId="168" fontId="4" fillId="6" borderId="1" xfId="19" applyNumberFormat="1" applyFont="1" applyFill="1" applyBorder="1" applyAlignment="1" applyProtection="1">
      <alignment horizontal="right" wrapText="1"/>
      <protection/>
    </xf>
    <xf numFmtId="168" fontId="4" fillId="6" borderId="18" xfId="19" applyNumberFormat="1" applyFont="1" applyFill="1" applyBorder="1" applyAlignment="1" applyProtection="1">
      <alignment horizontal="right" wrapText="1"/>
      <protection/>
    </xf>
    <xf numFmtId="164" fontId="1" fillId="7" borderId="1" xfId="23" applyFont="1" applyFill="1" applyBorder="1" applyAlignment="1" applyProtection="1">
      <alignment wrapText="1"/>
      <protection/>
    </xf>
    <xf numFmtId="168" fontId="4" fillId="7" borderId="1" xfId="23" applyNumberFormat="1" applyFont="1" applyFill="1" applyBorder="1" applyAlignment="1" applyProtection="1">
      <alignment horizontal="right" wrapText="1"/>
      <protection/>
    </xf>
    <xf numFmtId="168" fontId="4" fillId="7" borderId="18" xfId="23" applyNumberFormat="1" applyFont="1" applyFill="1" applyBorder="1" applyAlignment="1" applyProtection="1">
      <alignment horizontal="right" wrapText="1"/>
      <protection/>
    </xf>
    <xf numFmtId="164" fontId="5" fillId="7" borderId="18" xfId="23" applyFont="1" applyFill="1" applyBorder="1" applyAlignment="1" applyProtection="1">
      <alignment horizontal="left"/>
      <protection/>
    </xf>
    <xf numFmtId="164" fontId="1" fillId="7" borderId="25" xfId="23" applyFont="1" applyFill="1" applyBorder="1" applyAlignment="1" applyProtection="1">
      <alignment wrapText="1"/>
      <protection/>
    </xf>
    <xf numFmtId="168" fontId="4" fillId="7" borderId="25" xfId="23" applyNumberFormat="1" applyFont="1" applyFill="1" applyBorder="1" applyAlignment="1" applyProtection="1">
      <alignment horizontal="right" wrapText="1"/>
      <protection/>
    </xf>
    <xf numFmtId="168" fontId="4" fillId="7" borderId="36" xfId="23" applyNumberFormat="1" applyFont="1" applyFill="1" applyBorder="1" applyAlignment="1" applyProtection="1">
      <alignment horizontal="right" wrapText="1"/>
      <protection/>
    </xf>
    <xf numFmtId="164" fontId="5" fillId="8" borderId="25" xfId="23" applyFont="1" applyFill="1" applyBorder="1" applyAlignment="1" applyProtection="1">
      <alignment wrapText="1"/>
      <protection/>
    </xf>
    <xf numFmtId="168" fontId="4" fillId="8" borderId="25" xfId="23" applyNumberFormat="1" applyFont="1" applyFill="1" applyBorder="1" applyAlignment="1" applyProtection="1">
      <alignment horizontal="right" wrapText="1"/>
      <protection/>
    </xf>
    <xf numFmtId="168" fontId="4" fillId="8" borderId="36" xfId="23" applyNumberFormat="1" applyFont="1" applyFill="1" applyBorder="1" applyAlignment="1" applyProtection="1">
      <alignment horizontal="right" wrapText="1"/>
      <protection/>
    </xf>
    <xf numFmtId="168" fontId="0" fillId="0" borderId="36" xfId="23" applyNumberFormat="1" applyFont="1" applyBorder="1" applyAlignment="1" applyProtection="1">
      <alignment horizontal="right" wrapText="1"/>
      <protection/>
    </xf>
    <xf numFmtId="164" fontId="1" fillId="8" borderId="25" xfId="23" applyFont="1" applyFill="1" applyBorder="1" applyAlignment="1" applyProtection="1">
      <alignment wrapText="1"/>
      <protection/>
    </xf>
    <xf numFmtId="168" fontId="4" fillId="8" borderId="25" xfId="23" applyNumberFormat="1" applyFont="1" applyFill="1" applyBorder="1" applyAlignment="1" applyProtection="1">
      <alignment horizontal="right" wrapText="1"/>
      <protection/>
    </xf>
    <xf numFmtId="168" fontId="4" fillId="8" borderId="1" xfId="23" applyNumberFormat="1" applyFont="1" applyFill="1" applyBorder="1" applyAlignment="1" applyProtection="1">
      <alignment horizontal="right" wrapText="1"/>
      <protection/>
    </xf>
    <xf numFmtId="168" fontId="4" fillId="8" borderId="36" xfId="23" applyNumberFormat="1" applyFont="1" applyFill="1" applyBorder="1" applyAlignment="1" applyProtection="1">
      <alignment horizontal="right" wrapText="1"/>
      <protection/>
    </xf>
    <xf numFmtId="164" fontId="1" fillId="7" borderId="1" xfId="23" applyFont="1" applyFill="1" applyBorder="1" applyAlignment="1" applyProtection="1">
      <alignment wrapText="1"/>
      <protection/>
    </xf>
    <xf numFmtId="164" fontId="5" fillId="8" borderId="1" xfId="23" applyFont="1" applyFill="1" applyBorder="1" applyAlignment="1" applyProtection="1">
      <alignment wrapText="1"/>
      <protection/>
    </xf>
    <xf numFmtId="164" fontId="1" fillId="8" borderId="1" xfId="23" applyFont="1" applyFill="1" applyBorder="1" applyAlignment="1" applyProtection="1">
      <alignment wrapText="1"/>
      <protection/>
    </xf>
    <xf numFmtId="168" fontId="0" fillId="8" borderId="1" xfId="23" applyNumberFormat="1" applyFont="1" applyFill="1" applyBorder="1" applyAlignment="1" applyProtection="1">
      <alignment horizontal="right" wrapText="1"/>
      <protection/>
    </xf>
    <xf numFmtId="168" fontId="0" fillId="8" borderId="18" xfId="23" applyNumberFormat="1" applyFont="1" applyFill="1" applyBorder="1" applyAlignment="1" applyProtection="1">
      <alignment horizontal="right" wrapText="1"/>
      <protection/>
    </xf>
    <xf numFmtId="164" fontId="1" fillId="8" borderId="1" xfId="23" applyFont="1" applyFill="1" applyBorder="1" applyAlignment="1" applyProtection="1">
      <alignment horizontal="left"/>
      <protection/>
    </xf>
    <xf numFmtId="164" fontId="5" fillId="4" borderId="1" xfId="23" applyFont="1" applyFill="1" applyBorder="1" applyAlignment="1" applyProtection="1">
      <alignment horizontal="left"/>
      <protection/>
    </xf>
    <xf numFmtId="164" fontId="5" fillId="4" borderId="1" xfId="23" applyFont="1" applyFill="1" applyBorder="1" applyAlignment="1" applyProtection="1">
      <alignment wrapText="1"/>
      <protection/>
    </xf>
    <xf numFmtId="164" fontId="1" fillId="6" borderId="1" xfId="23" applyFont="1" applyFill="1" applyBorder="1" applyAlignment="1" applyProtection="1">
      <alignment horizontal="left"/>
      <protection/>
    </xf>
    <xf numFmtId="164" fontId="1" fillId="6" borderId="1" xfId="23" applyFont="1" applyFill="1" applyBorder="1" applyAlignment="1" applyProtection="1">
      <alignment wrapText="1"/>
      <protection/>
    </xf>
    <xf numFmtId="168" fontId="4" fillId="6" borderId="1" xfId="23" applyNumberFormat="1" applyFont="1" applyFill="1" applyBorder="1" applyAlignment="1" applyProtection="1">
      <alignment horizontal="right" wrapText="1"/>
      <protection/>
    </xf>
    <xf numFmtId="168" fontId="4" fillId="6" borderId="18" xfId="23" applyNumberFormat="1" applyFont="1" applyFill="1" applyBorder="1" applyAlignment="1" applyProtection="1">
      <alignment horizontal="right" wrapText="1"/>
      <protection/>
    </xf>
    <xf numFmtId="168" fontId="7" fillId="4" borderId="18" xfId="23" applyNumberFormat="1" applyFont="1" applyFill="1" applyBorder="1" applyAlignment="1" applyProtection="1">
      <alignment horizontal="right" wrapText="1"/>
      <protection/>
    </xf>
    <xf numFmtId="164" fontId="5" fillId="4" borderId="1" xfId="23" applyFont="1" applyFill="1" applyBorder="1" applyAlignment="1" applyProtection="1">
      <alignment wrapText="1"/>
      <protection/>
    </xf>
    <xf numFmtId="168" fontId="0" fillId="2" borderId="18" xfId="23" applyNumberFormat="1" applyFont="1" applyFill="1" applyBorder="1" applyAlignment="1" applyProtection="1">
      <alignment horizontal="right" wrapText="1"/>
      <protection/>
    </xf>
    <xf numFmtId="164" fontId="5" fillId="7" borderId="5" xfId="23" applyFont="1" applyFill="1" applyBorder="1" applyAlignment="1" applyProtection="1">
      <alignment horizontal="left" wrapText="1"/>
      <protection/>
    </xf>
    <xf numFmtId="168" fontId="4" fillId="7" borderId="5" xfId="23" applyNumberFormat="1" applyFont="1" applyFill="1" applyBorder="1" applyAlignment="1">
      <alignment horizontal="right" wrapText="1"/>
      <protection/>
    </xf>
    <xf numFmtId="168" fontId="4" fillId="7" borderId="19" xfId="23" applyNumberFormat="1" applyFont="1" applyFill="1" applyBorder="1" applyAlignment="1">
      <alignment horizontal="right" wrapText="1"/>
      <protection/>
    </xf>
    <xf numFmtId="164" fontId="5" fillId="7" borderId="8" xfId="23" applyFont="1" applyFill="1" applyBorder="1" applyAlignment="1" applyProtection="1">
      <alignment horizontal="left" wrapText="1"/>
      <protection/>
    </xf>
    <xf numFmtId="164" fontId="4" fillId="7" borderId="8" xfId="23" applyFont="1" applyFill="1" applyBorder="1" applyAlignment="1">
      <alignment wrapText="1"/>
      <protection/>
    </xf>
    <xf numFmtId="168" fontId="4" fillId="7" borderId="8" xfId="23" applyNumberFormat="1" applyFont="1" applyFill="1" applyBorder="1" applyAlignment="1">
      <alignment horizontal="right" wrapText="1"/>
      <protection/>
    </xf>
    <xf numFmtId="168" fontId="4" fillId="7" borderId="22" xfId="23" applyNumberFormat="1" applyFont="1" applyFill="1" applyBorder="1" applyAlignment="1">
      <alignment horizontal="right" wrapText="1"/>
      <protection/>
    </xf>
    <xf numFmtId="164" fontId="5" fillId="8" borderId="1" xfId="23" applyFont="1" applyFill="1" applyBorder="1" applyAlignment="1">
      <alignment wrapText="1"/>
      <protection/>
    </xf>
    <xf numFmtId="168" fontId="4" fillId="8" borderId="1" xfId="23" applyNumberFormat="1" applyFont="1" applyFill="1" applyBorder="1" applyAlignment="1">
      <alignment horizontal="right" wrapText="1"/>
      <protection/>
    </xf>
    <xf numFmtId="168" fontId="4" fillId="8" borderId="18" xfId="23" applyNumberFormat="1" applyFont="1" applyFill="1" applyBorder="1" applyAlignment="1">
      <alignment horizontal="right" wrapText="1"/>
      <protection/>
    </xf>
    <xf numFmtId="168" fontId="0" fillId="2" borderId="18" xfId="23" applyNumberFormat="1" applyFont="1" applyFill="1" applyBorder="1" applyAlignment="1">
      <alignment horizontal="right" wrapText="1"/>
      <protection/>
    </xf>
    <xf numFmtId="164" fontId="5" fillId="6" borderId="1" xfId="23" applyFont="1" applyFill="1" applyBorder="1" applyAlignment="1">
      <alignment/>
      <protection/>
    </xf>
    <xf numFmtId="168" fontId="4" fillId="6" borderId="1" xfId="23" applyNumberFormat="1" applyFont="1" applyFill="1" applyBorder="1" applyAlignment="1">
      <alignment horizontal="right"/>
      <protection/>
    </xf>
    <xf numFmtId="168" fontId="4" fillId="6" borderId="18" xfId="23" applyNumberFormat="1" applyFont="1" applyFill="1" applyBorder="1" applyAlignment="1">
      <alignment horizontal="right"/>
      <protection/>
    </xf>
    <xf numFmtId="164" fontId="5" fillId="7" borderId="5" xfId="23" applyFont="1" applyFill="1" applyBorder="1" applyAlignment="1">
      <alignment/>
      <protection/>
    </xf>
    <xf numFmtId="164" fontId="0" fillId="7" borderId="5" xfId="23" applyFill="1" applyBorder="1" applyAlignment="1">
      <alignment/>
      <protection/>
    </xf>
    <xf numFmtId="168" fontId="0" fillId="7" borderId="5" xfId="23" applyNumberFormat="1" applyFont="1" applyFill="1" applyBorder="1" applyAlignment="1">
      <alignment horizontal="right"/>
      <protection/>
    </xf>
    <xf numFmtId="168" fontId="0" fillId="7" borderId="19" xfId="23" applyNumberFormat="1" applyFont="1" applyFill="1" applyBorder="1" applyAlignment="1">
      <alignment horizontal="right"/>
      <protection/>
    </xf>
    <xf numFmtId="164" fontId="5" fillId="7" borderId="8" xfId="23" applyFont="1" applyFill="1" applyBorder="1" applyAlignment="1">
      <alignment wrapText="1"/>
      <protection/>
    </xf>
    <xf numFmtId="168" fontId="4" fillId="7" borderId="8" xfId="23" applyNumberFormat="1" applyFont="1" applyFill="1" applyBorder="1" applyAlignment="1">
      <alignment horizontal="right" wrapText="1"/>
      <protection/>
    </xf>
    <xf numFmtId="168" fontId="4" fillId="7" borderId="22" xfId="23" applyNumberFormat="1" applyFont="1" applyFill="1" applyBorder="1" applyAlignment="1">
      <alignment horizontal="right" wrapText="1"/>
      <protection/>
    </xf>
    <xf numFmtId="164" fontId="5" fillId="8" borderId="1" xfId="23" applyFont="1" applyFill="1" applyBorder="1" applyAlignment="1">
      <alignment horizontal="left" wrapText="1"/>
      <protection/>
    </xf>
    <xf numFmtId="164" fontId="5" fillId="7" borderId="13" xfId="23" applyFont="1" applyFill="1" applyBorder="1" applyAlignment="1">
      <alignment horizontal="left" wrapText="1"/>
      <protection/>
    </xf>
    <xf numFmtId="168" fontId="0" fillId="7" borderId="13" xfId="23" applyNumberFormat="1" applyFont="1" applyFill="1" applyBorder="1" applyAlignment="1">
      <alignment horizontal="right" wrapText="1"/>
      <protection/>
    </xf>
    <xf numFmtId="168" fontId="0" fillId="7" borderId="37" xfId="23" applyNumberFormat="1" applyFont="1" applyFill="1" applyBorder="1" applyAlignment="1">
      <alignment horizontal="right" wrapText="1"/>
      <protection/>
    </xf>
    <xf numFmtId="164" fontId="5" fillId="7" borderId="8" xfId="23" applyFont="1" applyFill="1" applyBorder="1" applyAlignment="1">
      <alignment horizontal="left" wrapText="1"/>
      <protection/>
    </xf>
    <xf numFmtId="164" fontId="1" fillId="7" borderId="1" xfId="23" applyFont="1" applyFill="1" applyBorder="1" applyAlignment="1">
      <alignment horizontal="left" wrapText="1"/>
      <protection/>
    </xf>
    <xf numFmtId="168" fontId="7" fillId="4" borderId="18" xfId="23" applyNumberFormat="1" applyFont="1" applyFill="1" applyBorder="1" applyAlignment="1">
      <alignment horizontal="right" wrapText="1"/>
      <protection/>
    </xf>
    <xf numFmtId="164" fontId="5" fillId="4" borderId="1" xfId="23" applyFont="1" applyFill="1" applyBorder="1">
      <alignment/>
      <protection/>
    </xf>
    <xf numFmtId="164" fontId="5" fillId="6" borderId="1" xfId="23" applyFont="1" applyFill="1" applyBorder="1" applyAlignment="1">
      <alignment/>
      <protection/>
    </xf>
    <xf numFmtId="168" fontId="4" fillId="6" borderId="25" xfId="23" applyNumberFormat="1" applyFont="1" applyFill="1" applyBorder="1" applyAlignment="1">
      <alignment horizontal="right"/>
      <protection/>
    </xf>
    <xf numFmtId="168" fontId="4" fillId="6" borderId="36" xfId="23" applyNumberFormat="1" applyFont="1" applyFill="1" applyBorder="1" applyAlignment="1">
      <alignment horizontal="right"/>
      <protection/>
    </xf>
    <xf numFmtId="164" fontId="5" fillId="7" borderId="19" xfId="23" applyFont="1" applyFill="1" applyBorder="1" applyAlignment="1">
      <alignment/>
      <protection/>
    </xf>
    <xf numFmtId="164" fontId="0" fillId="7" borderId="24" xfId="23" applyFill="1" applyBorder="1" applyAlignment="1">
      <alignment/>
      <protection/>
    </xf>
    <xf numFmtId="168" fontId="4" fillId="7" borderId="24" xfId="23" applyNumberFormat="1" applyFont="1" applyFill="1" applyBorder="1" applyAlignment="1">
      <alignment horizontal="right"/>
      <protection/>
    </xf>
    <xf numFmtId="168" fontId="4" fillId="7" borderId="5" xfId="23" applyNumberFormat="1" applyFont="1" applyFill="1" applyBorder="1" applyAlignment="1">
      <alignment horizontal="right"/>
      <protection/>
    </xf>
    <xf numFmtId="168" fontId="4" fillId="7" borderId="6" xfId="23" applyNumberFormat="1" applyFont="1" applyFill="1" applyBorder="1" applyAlignment="1">
      <alignment horizontal="right"/>
      <protection/>
    </xf>
    <xf numFmtId="164" fontId="5" fillId="8" borderId="25" xfId="23" applyFont="1" applyFill="1" applyBorder="1" applyAlignment="1">
      <alignment wrapText="1"/>
      <protection/>
    </xf>
    <xf numFmtId="168" fontId="4" fillId="8" borderId="25" xfId="23" applyNumberFormat="1" applyFont="1" applyFill="1" applyBorder="1" applyAlignment="1">
      <alignment horizontal="right" wrapText="1"/>
      <protection/>
    </xf>
    <xf numFmtId="168" fontId="4" fillId="8" borderId="36" xfId="23" applyNumberFormat="1" applyFont="1" applyFill="1" applyBorder="1" applyAlignment="1">
      <alignment horizontal="right" wrapText="1"/>
      <protection/>
    </xf>
    <xf numFmtId="168" fontId="0" fillId="0" borderId="25" xfId="23" applyNumberFormat="1" applyFont="1" applyBorder="1" applyAlignment="1">
      <alignment horizontal="right" wrapText="1"/>
      <protection/>
    </xf>
    <xf numFmtId="168" fontId="0" fillId="0" borderId="36" xfId="23" applyNumberFormat="1" applyFont="1" applyBorder="1" applyAlignment="1">
      <alignment horizontal="right" wrapText="1"/>
      <protection/>
    </xf>
    <xf numFmtId="164" fontId="1" fillId="7" borderId="25" xfId="23" applyFont="1" applyFill="1" applyBorder="1" applyAlignment="1">
      <alignment wrapText="1"/>
      <protection/>
    </xf>
    <xf numFmtId="168" fontId="4" fillId="7" borderId="25" xfId="23" applyNumberFormat="1" applyFont="1" applyFill="1" applyBorder="1" applyAlignment="1">
      <alignment horizontal="right" wrapText="1"/>
      <protection/>
    </xf>
    <xf numFmtId="168" fontId="4" fillId="7" borderId="36" xfId="23" applyNumberFormat="1" applyFont="1" applyFill="1" applyBorder="1" applyAlignment="1">
      <alignment horizontal="right" wrapText="1"/>
      <protection/>
    </xf>
    <xf numFmtId="164" fontId="5" fillId="8" borderId="25" xfId="23" applyFont="1" applyFill="1" applyBorder="1" applyAlignment="1">
      <alignment wrapText="1"/>
      <protection/>
    </xf>
    <xf numFmtId="164" fontId="5" fillId="7" borderId="1" xfId="23" applyFont="1" applyFill="1" applyBorder="1" applyAlignment="1">
      <alignment horizontal="left"/>
      <protection/>
    </xf>
    <xf numFmtId="168" fontId="4" fillId="7" borderId="25" xfId="23" applyNumberFormat="1" applyFont="1" applyFill="1" applyBorder="1" applyAlignment="1">
      <alignment horizontal="right"/>
      <protection/>
    </xf>
    <xf numFmtId="168" fontId="4" fillId="7" borderId="1" xfId="23" applyNumberFormat="1" applyFont="1" applyFill="1" applyBorder="1" applyAlignment="1">
      <alignment horizontal="right"/>
      <protection/>
    </xf>
    <xf numFmtId="168" fontId="4" fillId="7" borderId="36" xfId="23" applyNumberFormat="1" applyFont="1" applyFill="1" applyBorder="1" applyAlignment="1">
      <alignment horizontal="right"/>
      <protection/>
    </xf>
    <xf numFmtId="164" fontId="5" fillId="7" borderId="1" xfId="23" applyFont="1" applyFill="1" applyBorder="1" applyAlignment="1">
      <alignment/>
      <protection/>
    </xf>
    <xf numFmtId="168" fontId="0" fillId="7" borderId="25" xfId="23" applyNumberFormat="1" applyFont="1" applyFill="1" applyBorder="1" applyAlignment="1">
      <alignment horizontal="right"/>
      <protection/>
    </xf>
    <xf numFmtId="168" fontId="0" fillId="7" borderId="1" xfId="23" applyNumberFormat="1" applyFont="1" applyFill="1" applyBorder="1" applyAlignment="1">
      <alignment horizontal="right"/>
      <protection/>
    </xf>
    <xf numFmtId="168" fontId="0" fillId="7" borderId="36" xfId="23" applyNumberFormat="1" applyFont="1" applyFill="1" applyBorder="1" applyAlignment="1">
      <alignment horizontal="right"/>
      <protection/>
    </xf>
    <xf numFmtId="164" fontId="1" fillId="6" borderId="1" xfId="23" applyFont="1" applyFill="1" applyBorder="1" applyAlignment="1">
      <alignment wrapText="1"/>
      <protection/>
    </xf>
    <xf numFmtId="168" fontId="4" fillId="6" borderId="18" xfId="23" applyNumberFormat="1" applyFont="1" applyFill="1" applyBorder="1" applyAlignment="1">
      <alignment horizontal="right" wrapText="1"/>
      <protection/>
    </xf>
    <xf numFmtId="164" fontId="5" fillId="6" borderId="1" xfId="23" applyFont="1" applyFill="1" applyBorder="1">
      <alignment/>
      <protection/>
    </xf>
    <xf numFmtId="164" fontId="5" fillId="7" borderId="1" xfId="23" applyFont="1" applyFill="1" applyBorder="1" applyAlignment="1">
      <alignment wrapText="1"/>
      <protection/>
    </xf>
    <xf numFmtId="168" fontId="0" fillId="0" borderId="5" xfId="23" applyNumberFormat="1" applyFont="1" applyBorder="1" applyAlignment="1">
      <alignment horizontal="right" wrapText="1"/>
      <protection/>
    </xf>
    <xf numFmtId="168" fontId="0" fillId="0" borderId="19" xfId="23" applyNumberFormat="1" applyFont="1" applyBorder="1" applyAlignment="1">
      <alignment horizontal="right" wrapText="1"/>
      <protection/>
    </xf>
    <xf numFmtId="164" fontId="1" fillId="6" borderId="18" xfId="23" applyFont="1" applyFill="1" applyBorder="1" applyAlignment="1">
      <alignment wrapText="1"/>
      <protection/>
    </xf>
    <xf numFmtId="164" fontId="5" fillId="7" borderId="0" xfId="23" applyFont="1" applyFill="1">
      <alignment/>
      <protection/>
    </xf>
    <xf numFmtId="164" fontId="1" fillId="7" borderId="0" xfId="23" applyFont="1" applyFill="1" applyAlignment="1">
      <alignment wrapText="1"/>
      <protection/>
    </xf>
    <xf numFmtId="164" fontId="8" fillId="4" borderId="25" xfId="23" applyFont="1" applyFill="1" applyBorder="1" applyAlignment="1">
      <alignment wrapText="1"/>
      <protection/>
    </xf>
    <xf numFmtId="168" fontId="7" fillId="4" borderId="25" xfId="23" applyNumberFormat="1" applyFont="1" applyFill="1" applyBorder="1" applyAlignment="1">
      <alignment horizontal="right" wrapText="1"/>
      <protection/>
    </xf>
    <xf numFmtId="168" fontId="7" fillId="4" borderId="36" xfId="23" applyNumberFormat="1" applyFont="1" applyFill="1" applyBorder="1" applyAlignment="1">
      <alignment horizontal="right" wrapText="1"/>
      <protection/>
    </xf>
    <xf numFmtId="164" fontId="5" fillId="4" borderId="4" xfId="23" applyFont="1" applyFill="1" applyBorder="1">
      <alignment/>
      <protection/>
    </xf>
    <xf numFmtId="164" fontId="5" fillId="4" borderId="10" xfId="23" applyFont="1" applyFill="1" applyBorder="1" applyAlignment="1">
      <alignment wrapText="1"/>
      <protection/>
    </xf>
    <xf numFmtId="168" fontId="7" fillId="4" borderId="10" xfId="23" applyNumberFormat="1" applyFont="1" applyFill="1" applyBorder="1" applyAlignment="1">
      <alignment horizontal="right" wrapText="1"/>
      <protection/>
    </xf>
    <xf numFmtId="168" fontId="7" fillId="4" borderId="4" xfId="23" applyNumberFormat="1" applyFont="1" applyFill="1" applyBorder="1" applyAlignment="1">
      <alignment horizontal="right" wrapText="1"/>
      <protection/>
    </xf>
    <xf numFmtId="168" fontId="7" fillId="4" borderId="0" xfId="23" applyNumberFormat="1" applyFont="1" applyFill="1" applyBorder="1" applyAlignment="1">
      <alignment horizontal="right" wrapText="1"/>
      <protection/>
    </xf>
    <xf numFmtId="164" fontId="5" fillId="7" borderId="25" xfId="23" applyFont="1" applyFill="1" applyBorder="1" applyAlignment="1">
      <alignment wrapText="1"/>
      <protection/>
    </xf>
    <xf numFmtId="168" fontId="4" fillId="7" borderId="25" xfId="23" applyNumberFormat="1" applyFont="1" applyFill="1" applyBorder="1" applyAlignment="1">
      <alignment horizontal="right" wrapText="1"/>
      <protection/>
    </xf>
    <xf numFmtId="168" fontId="4" fillId="7" borderId="36" xfId="23" applyNumberFormat="1" applyFont="1" applyFill="1" applyBorder="1" applyAlignment="1">
      <alignment horizontal="right" wrapText="1"/>
      <protection/>
    </xf>
    <xf numFmtId="164" fontId="5" fillId="8" borderId="8" xfId="23" applyFont="1" applyFill="1" applyBorder="1" applyAlignment="1">
      <alignment horizontal="left"/>
      <protection/>
    </xf>
    <xf numFmtId="164" fontId="5" fillId="8" borderId="29" xfId="23" applyFont="1" applyFill="1" applyBorder="1" applyAlignment="1">
      <alignment wrapText="1"/>
      <protection/>
    </xf>
    <xf numFmtId="168" fontId="4" fillId="8" borderId="29" xfId="23" applyNumberFormat="1" applyFont="1" applyFill="1" applyBorder="1" applyAlignment="1">
      <alignment horizontal="right" wrapText="1"/>
      <protection/>
    </xf>
    <xf numFmtId="168" fontId="4" fillId="8" borderId="8" xfId="23" applyNumberFormat="1" applyFont="1" applyFill="1" applyBorder="1" applyAlignment="1">
      <alignment horizontal="right" wrapText="1"/>
      <protection/>
    </xf>
    <xf numFmtId="168" fontId="4" fillId="8" borderId="7" xfId="23" applyNumberFormat="1" applyFont="1" applyFill="1" applyBorder="1" applyAlignment="1">
      <alignment horizontal="right" wrapText="1"/>
      <protection/>
    </xf>
    <xf numFmtId="164" fontId="1" fillId="0" borderId="18" xfId="23" applyFont="1" applyBorder="1" applyAlignment="1">
      <alignment wrapText="1"/>
      <protection/>
    </xf>
    <xf numFmtId="164" fontId="0" fillId="0" borderId="0" xfId="23" applyProtection="1">
      <alignment/>
      <protection locked="0"/>
    </xf>
    <xf numFmtId="164" fontId="0" fillId="0" borderId="0" xfId="23" applyFont="1" applyAlignment="1" applyProtection="1">
      <alignment wrapText="1"/>
      <protection locked="0"/>
    </xf>
    <xf numFmtId="168" fontId="0" fillId="0" borderId="0" xfId="23" applyNumberFormat="1" applyProtection="1">
      <alignment/>
      <protection locked="0"/>
    </xf>
    <xf numFmtId="164" fontId="0" fillId="0" borderId="0" xfId="23" applyFont="1" applyBorder="1" applyAlignment="1" applyProtection="1">
      <alignment horizontal="center" wrapText="1"/>
      <protection locked="0"/>
    </xf>
    <xf numFmtId="164" fontId="0" fillId="0" borderId="0" xfId="23" applyFont="1" applyBorder="1" applyAlignment="1" applyProtection="1">
      <alignment/>
      <protection locked="0"/>
    </xf>
    <xf numFmtId="164" fontId="0" fillId="0" borderId="0" xfId="23" applyFont="1" applyAlignment="1" applyProtection="1">
      <alignment horizontal="center" wrapText="1"/>
      <protection locked="0"/>
    </xf>
    <xf numFmtId="164" fontId="0" fillId="0" borderId="0" xfId="23" applyFont="1" applyAlignment="1" applyProtection="1">
      <alignment horizontal="right"/>
      <protection locked="0"/>
    </xf>
    <xf numFmtId="164" fontId="0" fillId="0" borderId="0" xfId="23" applyFont="1" applyAlignment="1" applyProtection="1">
      <alignment horizontal="right" wrapText="1"/>
      <protection locked="0"/>
    </xf>
    <xf numFmtId="164" fontId="0" fillId="0" borderId="0" xfId="23" applyFont="1" applyAlignment="1" applyProtection="1">
      <alignment horizontal="left" wrapText="1"/>
      <protection locked="0"/>
    </xf>
    <xf numFmtId="164" fontId="0" fillId="0" borderId="0" xfId="23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stotak 2" xfId="20"/>
    <cellStyle name="Zarez 2" xfId="21"/>
    <cellStyle name="Zarez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0">
      <selection activeCell="O17" sqref="O17"/>
    </sheetView>
  </sheetViews>
  <sheetFormatPr defaultColWidth="9.140625" defaultRowHeight="12.75"/>
  <cols>
    <col min="1" max="1" width="5.140625" style="1" customWidth="1"/>
    <col min="2" max="2" width="38.421875" style="2" customWidth="1"/>
    <col min="3" max="3" width="0" style="3" hidden="1" customWidth="1"/>
    <col min="4" max="12" width="0" style="4" hidden="1" customWidth="1"/>
    <col min="13" max="14" width="10.00390625" style="4" customWidth="1"/>
    <col min="15" max="15" width="10.28125" style="4" customWidth="1"/>
    <col min="16" max="16" width="10.140625" style="4" customWidth="1"/>
    <col min="17" max="18" width="8.140625" style="4" customWidth="1"/>
    <col min="19" max="20" width="9.28125" style="4" customWidth="1"/>
    <col min="21" max="21" width="9.7109375" style="4" customWidth="1"/>
    <col min="22" max="16384" width="9.28125" style="4" customWidth="1"/>
  </cols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</row>
    <row r="2" spans="1:18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2:14" ht="12.75">
      <c r="B6" s="2" t="s">
        <v>4</v>
      </c>
      <c r="M6" s="10"/>
      <c r="N6" s="10"/>
    </row>
    <row r="7" spans="2:18" ht="12.75">
      <c r="B7" s="11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>
      <c r="A8" s="13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 ht="15.75" customHeigh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1:3" ht="15" customHeight="1">
      <c r="A11" s="15"/>
      <c r="B11" s="15"/>
      <c r="C11" s="16"/>
    </row>
    <row r="12" spans="1:3" ht="15" customHeight="1">
      <c r="A12" s="15"/>
      <c r="B12" s="15"/>
      <c r="C12" s="16"/>
    </row>
    <row r="13" spans="1:2" ht="15" customHeight="1">
      <c r="A13" s="17"/>
      <c r="B13" s="18"/>
    </row>
    <row r="16" spans="1:21" ht="12.75">
      <c r="A16" s="19" t="s">
        <v>7</v>
      </c>
      <c r="B16" s="20" t="s">
        <v>8</v>
      </c>
      <c r="U16" s="3"/>
    </row>
    <row r="17" ht="12.75">
      <c r="C17" s="21"/>
    </row>
    <row r="18" spans="2:3" ht="12.75">
      <c r="B18" s="11" t="s">
        <v>9</v>
      </c>
      <c r="C18" s="21"/>
    </row>
    <row r="19" ht="12.75">
      <c r="C19" s="21"/>
    </row>
    <row r="20" spans="2:3" ht="12.75">
      <c r="B20" s="2" t="s">
        <v>10</v>
      </c>
      <c r="C20" s="21"/>
    </row>
    <row r="21" spans="2:3" ht="12.75">
      <c r="B21" s="2" t="s">
        <v>11</v>
      </c>
      <c r="C21" s="21"/>
    </row>
    <row r="22" spans="1:3" ht="12.75">
      <c r="A22" s="19" t="s">
        <v>12</v>
      </c>
      <c r="B22" s="20" t="s">
        <v>13</v>
      </c>
      <c r="C22" s="21"/>
    </row>
    <row r="23" spans="3:18" ht="12.75">
      <c r="C23" s="21" t="s">
        <v>14</v>
      </c>
      <c r="Q23" s="22" t="s">
        <v>15</v>
      </c>
      <c r="R23" s="22" t="s">
        <v>16</v>
      </c>
    </row>
    <row r="24" spans="2:18" ht="37.5" customHeight="1">
      <c r="B24" s="23"/>
      <c r="C24" s="24">
        <v>2005</v>
      </c>
      <c r="D24" s="25"/>
      <c r="E24" s="25"/>
      <c r="F24" s="25"/>
      <c r="G24" s="25"/>
      <c r="H24" s="25"/>
      <c r="I24" s="25"/>
      <c r="J24" s="25"/>
      <c r="K24" s="25"/>
      <c r="L24" s="25"/>
      <c r="M24" s="26" t="s">
        <v>17</v>
      </c>
      <c r="N24" s="26" t="s">
        <v>18</v>
      </c>
      <c r="O24" s="26" t="s">
        <v>19</v>
      </c>
      <c r="P24" s="26" t="s">
        <v>20</v>
      </c>
      <c r="Q24" s="26" t="s">
        <v>21</v>
      </c>
      <c r="R24" s="26" t="s">
        <v>22</v>
      </c>
    </row>
    <row r="25" spans="2:18" ht="12.75">
      <c r="B25" s="27" t="s">
        <v>23</v>
      </c>
      <c r="C25" s="28">
        <v>5730900</v>
      </c>
      <c r="D25" s="29"/>
      <c r="E25" s="29"/>
      <c r="F25" s="29"/>
      <c r="G25" s="29"/>
      <c r="H25" s="29"/>
      <c r="I25" s="29"/>
      <c r="J25" s="29"/>
      <c r="K25" s="29"/>
      <c r="L25" s="29"/>
      <c r="M25" s="30">
        <v>6259720</v>
      </c>
      <c r="N25" s="31">
        <v>4518000</v>
      </c>
      <c r="O25" s="31">
        <v>4518000</v>
      </c>
      <c r="P25" s="31">
        <v>4907804</v>
      </c>
      <c r="Q25" s="31">
        <f aca="true" t="shared" si="0" ref="Q25:Q31">P25/O25*100</f>
        <v>108.62779991146525</v>
      </c>
      <c r="R25" s="31">
        <f aca="true" t="shared" si="1" ref="R25:R31">P25/M25*100</f>
        <v>78.40293176052603</v>
      </c>
    </row>
    <row r="26" spans="2:18" ht="12.75">
      <c r="B26" s="32" t="s">
        <v>24</v>
      </c>
      <c r="C26" s="33">
        <v>20000</v>
      </c>
      <c r="D26" s="34"/>
      <c r="E26" s="34"/>
      <c r="F26" s="34"/>
      <c r="G26" s="34"/>
      <c r="H26" s="34"/>
      <c r="I26" s="34"/>
      <c r="J26" s="34"/>
      <c r="K26" s="34"/>
      <c r="L26" s="34"/>
      <c r="M26" s="35">
        <v>254957</v>
      </c>
      <c r="N26" s="36">
        <v>65000</v>
      </c>
      <c r="O26" s="36">
        <v>65000</v>
      </c>
      <c r="P26" s="31">
        <v>217041</v>
      </c>
      <c r="Q26" s="31">
        <f t="shared" si="0"/>
        <v>333.90923076923076</v>
      </c>
      <c r="R26" s="31">
        <f t="shared" si="1"/>
        <v>85.1284726444067</v>
      </c>
    </row>
    <row r="27" spans="2:18" ht="12.75">
      <c r="B27" s="32" t="s">
        <v>25</v>
      </c>
      <c r="C27" s="33">
        <v>4514400</v>
      </c>
      <c r="D27" s="34"/>
      <c r="E27" s="34"/>
      <c r="F27" s="34"/>
      <c r="G27" s="34"/>
      <c r="H27" s="34"/>
      <c r="I27" s="34"/>
      <c r="J27" s="34"/>
      <c r="K27" s="34"/>
      <c r="L27" s="34"/>
      <c r="M27" s="35">
        <v>8033304</v>
      </c>
      <c r="N27" s="36">
        <v>7543100</v>
      </c>
      <c r="O27" s="36">
        <v>7543100</v>
      </c>
      <c r="P27" s="36">
        <v>6233209</v>
      </c>
      <c r="Q27" s="36">
        <f t="shared" si="0"/>
        <v>82.63457994723655</v>
      </c>
      <c r="R27" s="36">
        <f t="shared" si="1"/>
        <v>77.59209660184652</v>
      </c>
    </row>
    <row r="28" spans="2:18" ht="12.75">
      <c r="B28" s="32" t="s">
        <v>26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5">
        <v>2550</v>
      </c>
      <c r="N28" s="36">
        <v>134560</v>
      </c>
      <c r="O28" s="36">
        <v>134560</v>
      </c>
      <c r="P28" s="36">
        <v>134560</v>
      </c>
      <c r="Q28" s="36">
        <f t="shared" si="0"/>
        <v>100</v>
      </c>
      <c r="R28" s="36">
        <f t="shared" si="1"/>
        <v>5276.862745098039</v>
      </c>
    </row>
    <row r="29" spans="2:18" ht="12.75">
      <c r="B29" s="32" t="s">
        <v>27</v>
      </c>
      <c r="C29" s="33">
        <v>1739000</v>
      </c>
      <c r="D29" s="34"/>
      <c r="E29" s="34"/>
      <c r="F29" s="34"/>
      <c r="G29" s="34"/>
      <c r="H29" s="34"/>
      <c r="I29" s="34"/>
      <c r="J29" s="34"/>
      <c r="K29" s="34"/>
      <c r="L29" s="34"/>
      <c r="M29" s="35">
        <v>2738697</v>
      </c>
      <c r="N29" s="36">
        <v>1314000</v>
      </c>
      <c r="O29" s="36">
        <v>1314000</v>
      </c>
      <c r="P29" s="36">
        <v>1075988</v>
      </c>
      <c r="Q29" s="36">
        <f>P29/O29*100</f>
        <v>81.88645357686454</v>
      </c>
      <c r="R29" s="36">
        <f t="shared" si="1"/>
        <v>39.2883184959855</v>
      </c>
    </row>
    <row r="30" spans="2:18" ht="12.75">
      <c r="B30" s="37" t="s">
        <v>28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40">
        <v>250</v>
      </c>
      <c r="N30" s="41">
        <v>392572</v>
      </c>
      <c r="O30" s="41">
        <v>392572</v>
      </c>
      <c r="P30" s="41">
        <v>392572</v>
      </c>
      <c r="Q30" s="41">
        <f>P30/O30*100</f>
        <v>100</v>
      </c>
      <c r="R30" s="41">
        <f t="shared" si="1"/>
        <v>157028.8</v>
      </c>
    </row>
    <row r="31" spans="1:18" s="49" customFormat="1" ht="12.75">
      <c r="A31" s="42"/>
      <c r="B31" s="43" t="s">
        <v>29</v>
      </c>
      <c r="C31" s="44" t="e">
        <f>C25+C26-C27-C29-"#REF!"</f>
        <v>#NAME?</v>
      </c>
      <c r="D31" s="45"/>
      <c r="E31" s="45"/>
      <c r="F31" s="45"/>
      <c r="G31" s="45"/>
      <c r="H31" s="45"/>
      <c r="I31" s="45"/>
      <c r="J31" s="45"/>
      <c r="K31" s="45"/>
      <c r="L31" s="45"/>
      <c r="M31" s="46">
        <f>M25+M26-M27-M28-M29-M30</f>
        <v>-4260124</v>
      </c>
      <c r="N31" s="47">
        <f>N25+N26-N27-N28-N29-N30</f>
        <v>-4801232</v>
      </c>
      <c r="O31" s="47">
        <f>O25+O26-O27-O28-O29-O30</f>
        <v>-4801232</v>
      </c>
      <c r="P31" s="46">
        <f>P25+P26-P27-P28-P29-P30</f>
        <v>-2711484</v>
      </c>
      <c r="Q31" s="48">
        <f t="shared" si="0"/>
        <v>56.47475481293135</v>
      </c>
      <c r="R31" s="48">
        <f t="shared" si="1"/>
        <v>63.64800648995194</v>
      </c>
    </row>
    <row r="32" spans="1:18" s="49" customFormat="1" ht="12.75">
      <c r="A32" s="42"/>
      <c r="B32" s="50"/>
      <c r="C32" s="51"/>
      <c r="Q32" s="52"/>
      <c r="R32" s="52"/>
    </row>
    <row r="33" spans="1:20" s="49" customFormat="1" ht="12.75">
      <c r="A33" s="53" t="s">
        <v>30</v>
      </c>
      <c r="B33" s="54" t="s">
        <v>31</v>
      </c>
      <c r="C33" s="51"/>
      <c r="Q33" s="55"/>
      <c r="R33" s="55"/>
      <c r="T33" s="49" t="s">
        <v>32</v>
      </c>
    </row>
    <row r="34" spans="1:18" s="49" customFormat="1" ht="12.75">
      <c r="A34" s="42"/>
      <c r="B34" s="50"/>
      <c r="C34" s="51"/>
      <c r="Q34" s="56"/>
      <c r="R34" s="56"/>
    </row>
    <row r="35" spans="1:18" s="49" customFormat="1" ht="12.75">
      <c r="A35" s="42"/>
      <c r="B35" s="43" t="s">
        <v>33</v>
      </c>
      <c r="C35" s="57">
        <v>1200000</v>
      </c>
      <c r="D35" s="45"/>
      <c r="E35" s="45"/>
      <c r="F35" s="45"/>
      <c r="G35" s="45"/>
      <c r="H35" s="45"/>
      <c r="I35" s="45"/>
      <c r="J35" s="45"/>
      <c r="K35" s="45"/>
      <c r="L35" s="45"/>
      <c r="M35" s="46">
        <v>933307</v>
      </c>
      <c r="N35" s="47">
        <v>4801232</v>
      </c>
      <c r="O35" s="47">
        <v>4801232</v>
      </c>
      <c r="P35" s="47">
        <v>382525</v>
      </c>
      <c r="Q35" s="58">
        <f>P35/O35*100</f>
        <v>7.967225912015915</v>
      </c>
      <c r="R35" s="58">
        <f>P35/M35*100</f>
        <v>40.98597781865988</v>
      </c>
    </row>
    <row r="36" spans="1:18" s="49" customFormat="1" ht="12.75">
      <c r="A36" s="42"/>
      <c r="B36" s="50"/>
      <c r="C36" s="51"/>
      <c r="Q36" s="59"/>
      <c r="R36" s="60"/>
    </row>
    <row r="37" spans="1:18" s="49" customFormat="1" ht="12.75">
      <c r="A37" s="53" t="s">
        <v>34</v>
      </c>
      <c r="B37" s="54" t="s">
        <v>35</v>
      </c>
      <c r="C37" s="51"/>
      <c r="Q37" s="61"/>
      <c r="R37" s="60"/>
    </row>
    <row r="38" spans="1:18" s="49" customFormat="1" ht="12.75">
      <c r="A38" s="42"/>
      <c r="B38" s="50"/>
      <c r="C38" s="51"/>
      <c r="Q38" s="62"/>
      <c r="R38" s="60"/>
    </row>
    <row r="39" spans="1:18" s="49" customFormat="1" ht="12.75">
      <c r="A39" s="63"/>
      <c r="B39" s="64" t="s">
        <v>36</v>
      </c>
      <c r="C39" s="65">
        <v>0</v>
      </c>
      <c r="D39" s="66"/>
      <c r="E39" s="66"/>
      <c r="F39" s="66"/>
      <c r="G39" s="66"/>
      <c r="H39" s="66"/>
      <c r="I39" s="66"/>
      <c r="J39" s="66"/>
      <c r="K39" s="66"/>
      <c r="L39" s="66"/>
      <c r="M39" s="67">
        <v>4000000</v>
      </c>
      <c r="N39" s="68">
        <v>2700000</v>
      </c>
      <c r="O39" s="68">
        <v>2700000</v>
      </c>
      <c r="P39" s="69">
        <v>2700000</v>
      </c>
      <c r="Q39" s="69">
        <f>P39/O39*100</f>
        <v>100</v>
      </c>
      <c r="R39" s="70">
        <f>P39/M39*100</f>
        <v>67.5</v>
      </c>
    </row>
    <row r="40" spans="1:18" s="49" customFormat="1" ht="12.75">
      <c r="A40" s="63"/>
      <c r="B40" s="71" t="s">
        <v>37</v>
      </c>
      <c r="C40" s="72">
        <v>570000</v>
      </c>
      <c r="D40" s="73"/>
      <c r="E40" s="73"/>
      <c r="F40" s="73"/>
      <c r="G40" s="73"/>
      <c r="H40" s="73"/>
      <c r="I40" s="73"/>
      <c r="J40" s="73"/>
      <c r="K40" s="73"/>
      <c r="L40" s="73"/>
      <c r="M40" s="74">
        <v>517792</v>
      </c>
      <c r="N40" s="75">
        <v>0</v>
      </c>
      <c r="O40" s="75">
        <v>0</v>
      </c>
      <c r="P40" s="31">
        <v>0</v>
      </c>
      <c r="Q40" s="31"/>
      <c r="R40" s="36">
        <f>P40/M40*100</f>
        <v>0</v>
      </c>
    </row>
    <row r="41" spans="1:19" s="83" customFormat="1" ht="12.75">
      <c r="A41" s="63"/>
      <c r="B41" s="76" t="s">
        <v>38</v>
      </c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9">
        <v>300000</v>
      </c>
      <c r="N41" s="80">
        <v>0</v>
      </c>
      <c r="O41" s="80">
        <v>0</v>
      </c>
      <c r="P41" s="41">
        <v>0</v>
      </c>
      <c r="Q41" s="81"/>
      <c r="R41" s="31">
        <f>P41/M41*100</f>
        <v>0</v>
      </c>
      <c r="S41" s="82"/>
    </row>
    <row r="42" spans="1:18" s="49" customFormat="1" ht="12.75">
      <c r="A42" s="63"/>
      <c r="B42" s="43" t="s">
        <v>39</v>
      </c>
      <c r="C42" s="44">
        <f>C39-C40</f>
        <v>-570000</v>
      </c>
      <c r="D42" s="45"/>
      <c r="E42" s="45"/>
      <c r="F42" s="45"/>
      <c r="G42" s="45"/>
      <c r="H42" s="45"/>
      <c r="I42" s="45"/>
      <c r="J42" s="45"/>
      <c r="K42" s="45"/>
      <c r="L42" s="45"/>
      <c r="M42" s="46">
        <f>M39-M40-M41</f>
        <v>3182208</v>
      </c>
      <c r="N42" s="47">
        <f>N39-N40-N41</f>
        <v>2700000</v>
      </c>
      <c r="O42" s="47">
        <f>O39-O40-O41</f>
        <v>2700000</v>
      </c>
      <c r="P42" s="46">
        <f>P39-P40-P41</f>
        <v>2700000</v>
      </c>
      <c r="Q42" s="46"/>
      <c r="R42" s="84"/>
    </row>
    <row r="43" spans="1:18" s="49" customFormat="1" ht="12.75">
      <c r="A43" s="63"/>
      <c r="B43" s="50"/>
      <c r="C43" s="51"/>
      <c r="Q43" s="85"/>
      <c r="R43" s="69"/>
    </row>
    <row r="44" spans="1:22" s="49" customFormat="1" ht="26.25" customHeight="1">
      <c r="A44" s="63"/>
      <c r="B44" s="86" t="s">
        <v>40</v>
      </c>
      <c r="C44" s="44" t="e">
        <f>C31+C35+C42</f>
        <v>#NAME?</v>
      </c>
      <c r="D44" s="45"/>
      <c r="E44" s="45"/>
      <c r="F44" s="45"/>
      <c r="G44" s="45"/>
      <c r="H44" s="45"/>
      <c r="I44" s="45"/>
      <c r="J44" s="45"/>
      <c r="K44" s="45"/>
      <c r="L44" s="45"/>
      <c r="M44" s="46">
        <f>M31+M35+M42</f>
        <v>-144609</v>
      </c>
      <c r="N44" s="47">
        <v>0</v>
      </c>
      <c r="O44" s="47">
        <v>0</v>
      </c>
      <c r="P44" s="46">
        <f>P31+P35+P42</f>
        <v>371041</v>
      </c>
      <c r="Q44" s="47">
        <v>0</v>
      </c>
      <c r="R44" s="46">
        <v>0</v>
      </c>
      <c r="V44" s="87"/>
    </row>
    <row r="48" ht="12.75">
      <c r="B48" s="11" t="s">
        <v>41</v>
      </c>
    </row>
    <row r="50" spans="2:3" ht="12.75">
      <c r="B50" s="16" t="s">
        <v>42</v>
      </c>
      <c r="C50" s="16"/>
    </row>
    <row r="51" spans="2:3" ht="12.75">
      <c r="B51" s="16" t="s">
        <v>43</v>
      </c>
      <c r="C51" s="16"/>
    </row>
  </sheetData>
  <sheetProtection selectLockedCells="1" selectUnlockedCells="1"/>
  <mergeCells count="10">
    <mergeCell ref="A1:Q1"/>
    <mergeCell ref="A2:Q2"/>
    <mergeCell ref="A3:Q3"/>
    <mergeCell ref="A4:Q4"/>
    <mergeCell ref="A5:Q5"/>
    <mergeCell ref="A8:Q8"/>
    <mergeCell ref="A9:Q9"/>
    <mergeCell ref="A10:Q10"/>
    <mergeCell ref="A11:B11"/>
    <mergeCell ref="A12:B12"/>
  </mergeCells>
  <printOptions/>
  <pageMargins left="0.24027777777777778" right="0.24027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40">
      <selection activeCell="R9" sqref="R9"/>
    </sheetView>
  </sheetViews>
  <sheetFormatPr defaultColWidth="9.140625" defaultRowHeight="12.75"/>
  <cols>
    <col min="1" max="1" width="5.00390625" style="4" customWidth="1"/>
    <col min="2" max="2" width="36.8515625" style="88" customWidth="1"/>
    <col min="3" max="3" width="9.7109375" style="88" customWidth="1"/>
    <col min="4" max="4" width="9.8515625" style="88" customWidth="1"/>
    <col min="5" max="5" width="9.7109375" style="89" customWidth="1"/>
    <col min="6" max="6" width="9.57421875" style="4" customWidth="1"/>
    <col min="7" max="7" width="9.28125" style="4" customWidth="1"/>
    <col min="8" max="16384" width="9.28125" style="4" customWidth="1"/>
  </cols>
  <sheetData>
    <row r="1" spans="2:5" s="90" customFormat="1" ht="12.75">
      <c r="B1" s="91"/>
      <c r="C1" s="91"/>
      <c r="D1" s="91"/>
      <c r="E1" s="92"/>
    </row>
    <row r="2" spans="1:5" s="90" customFormat="1" ht="12.75">
      <c r="A2" s="93"/>
      <c r="B2" s="94" t="s">
        <v>44</v>
      </c>
      <c r="C2" s="94"/>
      <c r="D2" s="94"/>
      <c r="E2" s="95"/>
    </row>
    <row r="3" spans="1:5" ht="12.75">
      <c r="A3" s="96"/>
      <c r="B3" s="97"/>
      <c r="C3" s="97"/>
      <c r="D3" s="97"/>
      <c r="E3" s="98"/>
    </row>
    <row r="4" spans="1:10" s="103" customFormat="1" ht="45" customHeight="1">
      <c r="A4" s="99" t="s">
        <v>45</v>
      </c>
      <c r="B4" s="100" t="s">
        <v>46</v>
      </c>
      <c r="C4" s="99" t="s">
        <v>17</v>
      </c>
      <c r="D4" s="101" t="s">
        <v>18</v>
      </c>
      <c r="E4" s="101" t="s">
        <v>47</v>
      </c>
      <c r="F4" s="101" t="s">
        <v>48</v>
      </c>
      <c r="G4" s="102" t="s">
        <v>49</v>
      </c>
      <c r="H4" s="101" t="s">
        <v>50</v>
      </c>
      <c r="J4" s="104"/>
    </row>
    <row r="5" spans="1:8" s="109" customFormat="1" ht="11.25">
      <c r="A5" s="105">
        <v>1</v>
      </c>
      <c r="B5" s="106">
        <v>2</v>
      </c>
      <c r="C5" s="106">
        <v>3</v>
      </c>
      <c r="D5" s="105">
        <v>4</v>
      </c>
      <c r="E5" s="105">
        <v>5</v>
      </c>
      <c r="F5" s="105">
        <v>6</v>
      </c>
      <c r="G5" s="107">
        <v>7</v>
      </c>
      <c r="H5" s="108">
        <v>8</v>
      </c>
    </row>
    <row r="6" spans="1:8" ht="17.25" customHeight="1">
      <c r="A6" s="110">
        <v>6</v>
      </c>
      <c r="B6" s="111" t="s">
        <v>44</v>
      </c>
      <c r="C6" s="112">
        <f>C7+C16+C20+C29+C41</f>
        <v>6259720</v>
      </c>
      <c r="D6" s="113">
        <f>D7+D16+D20+D29+D41</f>
        <v>4518000</v>
      </c>
      <c r="E6" s="113">
        <f>E7+E16+E20+E29+E41</f>
        <v>4518000</v>
      </c>
      <c r="F6" s="113">
        <f>F7+F16+F20+F29</f>
        <v>4907804</v>
      </c>
      <c r="G6" s="114">
        <f aca="true" t="shared" si="0" ref="G6:G15">F6/E6*100</f>
        <v>108.62779991146525</v>
      </c>
      <c r="H6" s="115">
        <f>F6/C6*100</f>
        <v>78.40293176052603</v>
      </c>
    </row>
    <row r="7" spans="1:8" s="90" customFormat="1" ht="15" customHeight="1">
      <c r="A7" s="116">
        <v>61</v>
      </c>
      <c r="B7" s="117" t="s">
        <v>51</v>
      </c>
      <c r="C7" s="118">
        <f>C8+C10+C13</f>
        <v>1445423</v>
      </c>
      <c r="D7" s="119">
        <f>D8+D10+D13</f>
        <v>1695000</v>
      </c>
      <c r="E7" s="119">
        <f>E8+E10+E13</f>
        <v>1695000</v>
      </c>
      <c r="F7" s="119">
        <f>F8+F10+F13</f>
        <v>1668956</v>
      </c>
      <c r="G7" s="120">
        <f t="shared" si="0"/>
        <v>98.4634808259587</v>
      </c>
      <c r="H7" s="121">
        <f aca="true" t="shared" si="1" ref="H7:H49">F7/C7*100</f>
        <v>115.46488467389824</v>
      </c>
    </row>
    <row r="8" spans="1:18" s="90" customFormat="1" ht="15" customHeight="1">
      <c r="A8" s="122">
        <v>611</v>
      </c>
      <c r="B8" s="123" t="s">
        <v>52</v>
      </c>
      <c r="C8" s="124">
        <f>C9</f>
        <v>1307573</v>
      </c>
      <c r="D8" s="125">
        <f>D9</f>
        <v>1600000</v>
      </c>
      <c r="E8" s="125">
        <f>E9</f>
        <v>1600000</v>
      </c>
      <c r="F8" s="125">
        <f>F9</f>
        <v>1539820</v>
      </c>
      <c r="G8" s="126">
        <f t="shared" si="0"/>
        <v>96.23875</v>
      </c>
      <c r="H8" s="127">
        <f t="shared" si="1"/>
        <v>117.76168519845547</v>
      </c>
      <c r="R8" s="128"/>
    </row>
    <row r="9" spans="1:8" ht="15" customHeight="1">
      <c r="A9" s="129">
        <v>6111</v>
      </c>
      <c r="B9" s="130" t="s">
        <v>53</v>
      </c>
      <c r="C9" s="131">
        <v>1307573</v>
      </c>
      <c r="D9" s="132">
        <v>1600000</v>
      </c>
      <c r="E9" s="132">
        <v>1600000</v>
      </c>
      <c r="F9" s="132">
        <v>1539820</v>
      </c>
      <c r="G9" s="133">
        <f t="shared" si="0"/>
        <v>96.23875</v>
      </c>
      <c r="H9" s="134">
        <f t="shared" si="1"/>
        <v>117.76168519845547</v>
      </c>
    </row>
    <row r="10" spans="1:8" s="90" customFormat="1" ht="15" customHeight="1">
      <c r="A10" s="122">
        <v>613</v>
      </c>
      <c r="B10" s="123" t="s">
        <v>54</v>
      </c>
      <c r="C10" s="124">
        <f>C11+C12</f>
        <v>93216</v>
      </c>
      <c r="D10" s="125">
        <f>SUM(D11:D12)</f>
        <v>65000</v>
      </c>
      <c r="E10" s="125">
        <f>SUM(E11:E12)</f>
        <v>65000</v>
      </c>
      <c r="F10" s="125">
        <f>F11+F12</f>
        <v>88159</v>
      </c>
      <c r="G10" s="126">
        <f t="shared" si="0"/>
        <v>135.62923076923076</v>
      </c>
      <c r="H10" s="135">
        <f t="shared" si="1"/>
        <v>94.57496567112942</v>
      </c>
    </row>
    <row r="11" spans="1:8" ht="23.25" customHeight="1">
      <c r="A11" s="129">
        <v>6131</v>
      </c>
      <c r="B11" s="130" t="s">
        <v>55</v>
      </c>
      <c r="C11" s="131">
        <v>15232</v>
      </c>
      <c r="D11" s="132">
        <v>15000</v>
      </c>
      <c r="E11" s="132">
        <v>15000</v>
      </c>
      <c r="F11" s="132">
        <v>15353</v>
      </c>
      <c r="G11" s="133">
        <f t="shared" si="0"/>
        <v>102.35333333333334</v>
      </c>
      <c r="H11" s="134">
        <f t="shared" si="1"/>
        <v>100.79438025210084</v>
      </c>
    </row>
    <row r="12" spans="1:8" ht="15" customHeight="1">
      <c r="A12" s="129">
        <v>6134</v>
      </c>
      <c r="B12" s="130" t="s">
        <v>56</v>
      </c>
      <c r="C12" s="131">
        <v>77984</v>
      </c>
      <c r="D12" s="132">
        <v>50000</v>
      </c>
      <c r="E12" s="132">
        <v>50000</v>
      </c>
      <c r="F12" s="132">
        <v>72806</v>
      </c>
      <c r="G12" s="136">
        <f t="shared" si="0"/>
        <v>145.612</v>
      </c>
      <c r="H12" s="137">
        <f t="shared" si="1"/>
        <v>93.36017644645055</v>
      </c>
    </row>
    <row r="13" spans="1:8" s="90" customFormat="1" ht="15" customHeight="1">
      <c r="A13" s="122">
        <v>614</v>
      </c>
      <c r="B13" s="123" t="s">
        <v>57</v>
      </c>
      <c r="C13" s="124">
        <f>C14+C15</f>
        <v>44634</v>
      </c>
      <c r="D13" s="125">
        <f>SUM(D14:D15)</f>
        <v>30000</v>
      </c>
      <c r="E13" s="125">
        <f>SUM(E14:E15)</f>
        <v>30000</v>
      </c>
      <c r="F13" s="125">
        <f>F14+F15</f>
        <v>40977</v>
      </c>
      <c r="G13" s="138">
        <f t="shared" si="0"/>
        <v>136.58999999999997</v>
      </c>
      <c r="H13" s="139">
        <f>F13/C13*100</f>
        <v>91.80669444817852</v>
      </c>
    </row>
    <row r="14" spans="1:8" ht="15" customHeight="1">
      <c r="A14" s="129">
        <v>6142</v>
      </c>
      <c r="B14" s="130" t="s">
        <v>58</v>
      </c>
      <c r="C14" s="131">
        <v>15435</v>
      </c>
      <c r="D14" s="132">
        <v>20000</v>
      </c>
      <c r="E14" s="132">
        <v>20000</v>
      </c>
      <c r="F14" s="132">
        <v>13306</v>
      </c>
      <c r="G14" s="136">
        <f t="shared" si="0"/>
        <v>66.53</v>
      </c>
      <c r="H14" s="137">
        <f t="shared" si="1"/>
        <v>86.20667314544865</v>
      </c>
    </row>
    <row r="15" spans="1:8" ht="15" customHeight="1">
      <c r="A15" s="129">
        <v>6145</v>
      </c>
      <c r="B15" s="130" t="s">
        <v>59</v>
      </c>
      <c r="C15" s="131">
        <v>29199</v>
      </c>
      <c r="D15" s="132">
        <v>10000</v>
      </c>
      <c r="E15" s="132">
        <v>10000</v>
      </c>
      <c r="F15" s="132">
        <v>27671</v>
      </c>
      <c r="G15" s="133">
        <f t="shared" si="0"/>
        <v>276.71000000000004</v>
      </c>
      <c r="H15" s="140">
        <f t="shared" si="1"/>
        <v>94.76694407342717</v>
      </c>
    </row>
    <row r="16" spans="1:8" s="90" customFormat="1" ht="15" customHeight="1">
      <c r="A16" s="122">
        <v>63</v>
      </c>
      <c r="B16" s="123" t="s">
        <v>60</v>
      </c>
      <c r="C16" s="124">
        <f>C17</f>
        <v>668252</v>
      </c>
      <c r="D16" s="125">
        <f>D17</f>
        <v>0</v>
      </c>
      <c r="E16" s="125">
        <f>E17</f>
        <v>0</v>
      </c>
      <c r="F16" s="125">
        <f>F17</f>
        <v>44780</v>
      </c>
      <c r="G16" s="141">
        <v>0</v>
      </c>
      <c r="H16" s="142">
        <f t="shared" si="1"/>
        <v>6.7010648677445035</v>
      </c>
    </row>
    <row r="17" spans="1:8" s="90" customFormat="1" ht="15" customHeight="1">
      <c r="A17" s="122">
        <v>633</v>
      </c>
      <c r="B17" s="123" t="s">
        <v>61</v>
      </c>
      <c r="C17" s="124">
        <f>C18+C19</f>
        <v>668252</v>
      </c>
      <c r="D17" s="125">
        <f>SUM(D18:D19)</f>
        <v>0</v>
      </c>
      <c r="E17" s="125">
        <f>SUM(E18:E19)</f>
        <v>0</v>
      </c>
      <c r="F17" s="125">
        <f>SUM(F18:F19)</f>
        <v>44780</v>
      </c>
      <c r="G17" s="143">
        <v>0</v>
      </c>
      <c r="H17" s="139">
        <f t="shared" si="1"/>
        <v>6.7010648677445035</v>
      </c>
    </row>
    <row r="18" spans="1:8" s="146" customFormat="1" ht="15" customHeight="1">
      <c r="A18" s="144">
        <v>6331</v>
      </c>
      <c r="B18" s="130" t="s">
        <v>62</v>
      </c>
      <c r="C18" s="131">
        <v>667512</v>
      </c>
      <c r="D18" s="132">
        <v>0</v>
      </c>
      <c r="E18" s="132">
        <v>0</v>
      </c>
      <c r="F18" s="132">
        <v>44780</v>
      </c>
      <c r="G18" s="136">
        <v>0</v>
      </c>
      <c r="H18" s="145">
        <f t="shared" si="1"/>
        <v>6.708493630077063</v>
      </c>
    </row>
    <row r="19" spans="1:8" s="146" customFormat="1" ht="15" customHeight="1">
      <c r="A19" s="144">
        <v>6342</v>
      </c>
      <c r="B19" s="130" t="s">
        <v>63</v>
      </c>
      <c r="C19" s="131">
        <v>740</v>
      </c>
      <c r="D19" s="132">
        <v>0</v>
      </c>
      <c r="E19" s="132">
        <v>0</v>
      </c>
      <c r="F19" s="132">
        <v>0</v>
      </c>
      <c r="G19" s="133">
        <v>0</v>
      </c>
      <c r="H19" s="140">
        <f t="shared" si="1"/>
        <v>0</v>
      </c>
    </row>
    <row r="20" spans="1:8" s="90" customFormat="1" ht="15" customHeight="1">
      <c r="A20" s="122">
        <v>64</v>
      </c>
      <c r="B20" s="123" t="s">
        <v>64</v>
      </c>
      <c r="C20" s="124">
        <f>C21+C24</f>
        <v>2694691</v>
      </c>
      <c r="D20" s="125">
        <f>D21+D24</f>
        <v>1911000</v>
      </c>
      <c r="E20" s="125">
        <f>E21+E24</f>
        <v>1911000</v>
      </c>
      <c r="F20" s="125">
        <f>F21+F24</f>
        <v>2171778</v>
      </c>
      <c r="G20" s="126">
        <f aca="true" t="shared" si="2" ref="G20:G27">F20/E20*100</f>
        <v>113.64615384615384</v>
      </c>
      <c r="H20" s="142">
        <f t="shared" si="1"/>
        <v>80.59469527303872</v>
      </c>
    </row>
    <row r="21" spans="1:8" s="90" customFormat="1" ht="15" customHeight="1">
      <c r="A21" s="122">
        <v>641</v>
      </c>
      <c r="B21" s="123" t="s">
        <v>65</v>
      </c>
      <c r="C21" s="124">
        <f>C22+C23</f>
        <v>214161</v>
      </c>
      <c r="D21" s="125">
        <f>SUM(D22:D23)</f>
        <v>26000</v>
      </c>
      <c r="E21" s="125">
        <f>SUM(E22:E23)</f>
        <v>26000</v>
      </c>
      <c r="F21" s="125">
        <f>F22+F23</f>
        <v>16573</v>
      </c>
      <c r="G21" s="138">
        <f t="shared" si="2"/>
        <v>63.74230769230769</v>
      </c>
      <c r="H21" s="139">
        <f t="shared" si="1"/>
        <v>7.738570514706225</v>
      </c>
    </row>
    <row r="22" spans="1:8" ht="15" customHeight="1">
      <c r="A22" s="129">
        <v>6413</v>
      </c>
      <c r="B22" s="130" t="s">
        <v>66</v>
      </c>
      <c r="C22" s="131">
        <v>193231</v>
      </c>
      <c r="D22" s="132">
        <v>10000</v>
      </c>
      <c r="E22" s="132">
        <v>10000</v>
      </c>
      <c r="F22" s="132">
        <v>616</v>
      </c>
      <c r="G22" s="136">
        <f t="shared" si="2"/>
        <v>6.16</v>
      </c>
      <c r="H22" s="137">
        <f t="shared" si="1"/>
        <v>0.3187894281973389</v>
      </c>
    </row>
    <row r="23" spans="1:8" ht="15" customHeight="1">
      <c r="A23" s="129">
        <v>6414</v>
      </c>
      <c r="B23" s="130" t="s">
        <v>67</v>
      </c>
      <c r="C23" s="131">
        <v>20930</v>
      </c>
      <c r="D23" s="132">
        <v>16000</v>
      </c>
      <c r="E23" s="132">
        <v>16000</v>
      </c>
      <c r="F23" s="132">
        <v>15957</v>
      </c>
      <c r="G23" s="133">
        <f t="shared" si="2"/>
        <v>99.73125</v>
      </c>
      <c r="H23" s="140">
        <f t="shared" si="1"/>
        <v>76.23984710941232</v>
      </c>
    </row>
    <row r="24" spans="1:8" s="90" customFormat="1" ht="15" customHeight="1">
      <c r="A24" s="122">
        <v>642</v>
      </c>
      <c r="B24" s="123" t="s">
        <v>68</v>
      </c>
      <c r="C24" s="124">
        <f>C25+C26+C27+C28</f>
        <v>2480530</v>
      </c>
      <c r="D24" s="125">
        <f>SUM(D25:D28)</f>
        <v>1885000</v>
      </c>
      <c r="E24" s="125">
        <f>SUM(E25:E28)</f>
        <v>1885000</v>
      </c>
      <c r="F24" s="125">
        <f>SUM(F25:F28)</f>
        <v>2155205</v>
      </c>
      <c r="G24" s="126">
        <f t="shared" si="2"/>
        <v>114.33448275862068</v>
      </c>
      <c r="H24" s="142">
        <f t="shared" si="1"/>
        <v>86.8848592841046</v>
      </c>
    </row>
    <row r="25" spans="1:8" ht="15" customHeight="1">
      <c r="A25" s="129">
        <v>6421</v>
      </c>
      <c r="B25" s="130" t="s">
        <v>69</v>
      </c>
      <c r="C25" s="131">
        <v>8050</v>
      </c>
      <c r="D25" s="132">
        <v>15000</v>
      </c>
      <c r="E25" s="132">
        <v>15000</v>
      </c>
      <c r="F25" s="132">
        <v>53486</v>
      </c>
      <c r="G25" s="133">
        <f t="shared" si="2"/>
        <v>356.5733333333333</v>
      </c>
      <c r="H25" s="140">
        <f t="shared" si="1"/>
        <v>664.4223602484473</v>
      </c>
    </row>
    <row r="26" spans="1:8" ht="15" customHeight="1">
      <c r="A26" s="129">
        <v>6422</v>
      </c>
      <c r="B26" s="130" t="s">
        <v>70</v>
      </c>
      <c r="C26" s="131">
        <v>195808</v>
      </c>
      <c r="D26" s="132">
        <v>170000</v>
      </c>
      <c r="E26" s="132">
        <v>170000</v>
      </c>
      <c r="F26" s="132">
        <v>186705</v>
      </c>
      <c r="G26" s="136">
        <f t="shared" si="2"/>
        <v>109.8264705882353</v>
      </c>
      <c r="H26" s="137">
        <f t="shared" si="1"/>
        <v>95.35105817944108</v>
      </c>
    </row>
    <row r="27" spans="1:8" ht="15" customHeight="1">
      <c r="A27" s="129">
        <v>6423</v>
      </c>
      <c r="B27" s="130" t="s">
        <v>71</v>
      </c>
      <c r="C27" s="131">
        <v>1936672</v>
      </c>
      <c r="D27" s="132">
        <v>1700000</v>
      </c>
      <c r="E27" s="132">
        <v>1700000</v>
      </c>
      <c r="F27" s="132">
        <v>1915014</v>
      </c>
      <c r="G27" s="133">
        <f t="shared" si="2"/>
        <v>112.64788235294118</v>
      </c>
      <c r="H27" s="140">
        <f t="shared" si="1"/>
        <v>98.88168982667173</v>
      </c>
    </row>
    <row r="28" spans="1:8" ht="15" customHeight="1">
      <c r="A28" s="129">
        <v>6429</v>
      </c>
      <c r="B28" s="130" t="s">
        <v>72</v>
      </c>
      <c r="C28" s="131">
        <v>340000</v>
      </c>
      <c r="D28" s="132"/>
      <c r="E28" s="132"/>
      <c r="F28" s="132"/>
      <c r="G28" s="136"/>
      <c r="H28" s="137">
        <f t="shared" si="1"/>
        <v>0</v>
      </c>
    </row>
    <row r="29" spans="1:8" s="90" customFormat="1" ht="23.25" customHeight="1">
      <c r="A29" s="122">
        <v>65</v>
      </c>
      <c r="B29" s="123" t="s">
        <v>73</v>
      </c>
      <c r="C29" s="124">
        <f>C30+C33+C37</f>
        <v>1451354</v>
      </c>
      <c r="D29" s="125">
        <f>D30+D33+D37</f>
        <v>912000</v>
      </c>
      <c r="E29" s="125">
        <f>E30+E33+E37</f>
        <v>912000</v>
      </c>
      <c r="F29" s="125">
        <f>F30+F33+F37</f>
        <v>1022290</v>
      </c>
      <c r="G29" s="138">
        <f aca="true" t="shared" si="3" ref="G29:G36">F29/E29*100</f>
        <v>112.09320175438597</v>
      </c>
      <c r="H29" s="139">
        <f t="shared" si="1"/>
        <v>70.43698504982244</v>
      </c>
    </row>
    <row r="30" spans="1:8" s="90" customFormat="1" ht="15" customHeight="1">
      <c r="A30" s="122">
        <v>651</v>
      </c>
      <c r="B30" s="123" t="s">
        <v>74</v>
      </c>
      <c r="C30" s="124">
        <f>C31+C32</f>
        <v>54598</v>
      </c>
      <c r="D30" s="125">
        <f>SUM(D31:D32)</f>
        <v>27000</v>
      </c>
      <c r="E30" s="125">
        <f>SUM(E31:E32)</f>
        <v>27000</v>
      </c>
      <c r="F30" s="125">
        <f>F31+F32</f>
        <v>34508</v>
      </c>
      <c r="G30" s="126">
        <f t="shared" si="3"/>
        <v>127.80740740740741</v>
      </c>
      <c r="H30" s="142">
        <f t="shared" si="1"/>
        <v>63.20378035825488</v>
      </c>
    </row>
    <row r="31" spans="1:8" ht="15" customHeight="1">
      <c r="A31" s="129">
        <v>6511</v>
      </c>
      <c r="B31" s="130" t="s">
        <v>75</v>
      </c>
      <c r="C31" s="147">
        <v>960</v>
      </c>
      <c r="D31" s="132">
        <v>5000</v>
      </c>
      <c r="E31" s="132">
        <v>5000</v>
      </c>
      <c r="F31" s="132">
        <v>7084</v>
      </c>
      <c r="G31" s="133">
        <f t="shared" si="3"/>
        <v>141.68</v>
      </c>
      <c r="H31" s="140">
        <f t="shared" si="1"/>
        <v>737.9166666666666</v>
      </c>
    </row>
    <row r="32" spans="1:9" ht="15" customHeight="1">
      <c r="A32" s="129">
        <v>6514</v>
      </c>
      <c r="B32" s="130" t="s">
        <v>76</v>
      </c>
      <c r="C32" s="131">
        <v>53638</v>
      </c>
      <c r="D32" s="132">
        <v>22000</v>
      </c>
      <c r="E32" s="132">
        <v>22000</v>
      </c>
      <c r="F32" s="132">
        <v>27424</v>
      </c>
      <c r="G32" s="136">
        <f t="shared" si="3"/>
        <v>124.65454545454546</v>
      </c>
      <c r="H32" s="137">
        <f t="shared" si="1"/>
        <v>51.12793169021962</v>
      </c>
      <c r="I32" s="148"/>
    </row>
    <row r="33" spans="1:8" s="90" customFormat="1" ht="15" customHeight="1">
      <c r="A33" s="122">
        <v>652</v>
      </c>
      <c r="B33" s="123" t="s">
        <v>77</v>
      </c>
      <c r="C33" s="124">
        <f>C34+C35+C36</f>
        <v>352893</v>
      </c>
      <c r="D33" s="125">
        <f>SUM(D34:D36)</f>
        <v>185000</v>
      </c>
      <c r="E33" s="125">
        <f>SUM(E34:E36)</f>
        <v>185000</v>
      </c>
      <c r="F33" s="125">
        <f>F34+F35+F36</f>
        <v>161714</v>
      </c>
      <c r="G33" s="138">
        <f t="shared" si="3"/>
        <v>87.41297297297297</v>
      </c>
      <c r="H33" s="139">
        <f t="shared" si="1"/>
        <v>45.825221809443654</v>
      </c>
    </row>
    <row r="34" spans="1:8" s="90" customFormat="1" ht="15" customHeight="1">
      <c r="A34" s="149">
        <v>6522</v>
      </c>
      <c r="B34" s="150" t="s">
        <v>78</v>
      </c>
      <c r="C34" s="151">
        <v>12678</v>
      </c>
      <c r="D34" s="152">
        <v>5000</v>
      </c>
      <c r="E34" s="152">
        <v>5000</v>
      </c>
      <c r="F34" s="152">
        <v>2695</v>
      </c>
      <c r="G34" s="136">
        <f t="shared" si="3"/>
        <v>53.900000000000006</v>
      </c>
      <c r="H34" s="137">
        <f t="shared" si="1"/>
        <v>21.257296103486354</v>
      </c>
    </row>
    <row r="35" spans="1:8" ht="16.5" customHeight="1">
      <c r="A35" s="129">
        <v>6524</v>
      </c>
      <c r="B35" s="130" t="s">
        <v>79</v>
      </c>
      <c r="C35" s="131">
        <v>239165</v>
      </c>
      <c r="D35" s="132">
        <v>80000</v>
      </c>
      <c r="E35" s="132">
        <v>80000</v>
      </c>
      <c r="F35" s="132">
        <v>61024</v>
      </c>
      <c r="G35" s="153">
        <f t="shared" si="3"/>
        <v>76.28</v>
      </c>
      <c r="H35" s="140">
        <f t="shared" si="1"/>
        <v>25.51543913198001</v>
      </c>
    </row>
    <row r="36" spans="1:8" ht="15" customHeight="1">
      <c r="A36" s="129">
        <v>6526</v>
      </c>
      <c r="B36" s="130" t="s">
        <v>80</v>
      </c>
      <c r="C36" s="131">
        <v>101050</v>
      </c>
      <c r="D36" s="132">
        <v>100000</v>
      </c>
      <c r="E36" s="132">
        <v>100000</v>
      </c>
      <c r="F36" s="132">
        <v>97995</v>
      </c>
      <c r="G36" s="153">
        <f t="shared" si="3"/>
        <v>97.995</v>
      </c>
      <c r="H36" s="154">
        <f t="shared" si="1"/>
        <v>96.97674418604652</v>
      </c>
    </row>
    <row r="37" spans="1:8" ht="15" customHeight="1">
      <c r="A37" s="155">
        <v>653</v>
      </c>
      <c r="B37" s="156" t="s">
        <v>81</v>
      </c>
      <c r="C37" s="124">
        <f>C38+C39+C40</f>
        <v>1043863</v>
      </c>
      <c r="D37" s="125">
        <f>SUM(D38:D40)</f>
        <v>700000</v>
      </c>
      <c r="E37" s="125">
        <f>SUM(E38:E40)</f>
        <v>700000</v>
      </c>
      <c r="F37" s="125">
        <f>F38+F39+F40</f>
        <v>826068</v>
      </c>
      <c r="G37" s="126">
        <f aca="true" t="shared" si="4" ref="G37:G49">F37/E37*100</f>
        <v>118.0097142857143</v>
      </c>
      <c r="H37" s="142">
        <f t="shared" si="1"/>
        <v>79.13567201826294</v>
      </c>
    </row>
    <row r="38" spans="1:8" ht="15" customHeight="1">
      <c r="A38" s="157">
        <v>6531</v>
      </c>
      <c r="B38" s="158" t="s">
        <v>82</v>
      </c>
      <c r="C38" s="131">
        <v>415315</v>
      </c>
      <c r="D38" s="159">
        <v>50000</v>
      </c>
      <c r="E38" s="159">
        <v>50000</v>
      </c>
      <c r="F38" s="159">
        <v>54134</v>
      </c>
      <c r="G38" s="160">
        <f>F38/E38*100</f>
        <v>108.26800000000001</v>
      </c>
      <c r="H38" s="140">
        <f t="shared" si="1"/>
        <v>13.034443735477891</v>
      </c>
    </row>
    <row r="39" spans="1:8" ht="15" customHeight="1">
      <c r="A39" s="149">
        <v>6532</v>
      </c>
      <c r="B39" s="150" t="s">
        <v>83</v>
      </c>
      <c r="C39" s="161">
        <v>625548</v>
      </c>
      <c r="D39" s="152">
        <v>650000</v>
      </c>
      <c r="E39" s="152">
        <v>650000</v>
      </c>
      <c r="F39" s="152">
        <v>771934</v>
      </c>
      <c r="G39" s="136">
        <f>F39/E39*100</f>
        <v>118.75907692307692</v>
      </c>
      <c r="H39" s="137">
        <f>F39/C39*100</f>
        <v>123.40124179119746</v>
      </c>
    </row>
    <row r="40" spans="1:8" ht="15" customHeight="1">
      <c r="A40" s="162">
        <v>6533</v>
      </c>
      <c r="B40" s="150" t="s">
        <v>84</v>
      </c>
      <c r="C40" s="161">
        <v>3000</v>
      </c>
      <c r="D40" s="152">
        <v>0</v>
      </c>
      <c r="E40" s="152">
        <v>0</v>
      </c>
      <c r="F40" s="152">
        <v>0</v>
      </c>
      <c r="G40" s="163">
        <v>0</v>
      </c>
      <c r="H40" s="140">
        <f t="shared" si="1"/>
        <v>0</v>
      </c>
    </row>
    <row r="41" spans="1:8" ht="15" customHeight="1">
      <c r="A41" s="164">
        <v>66</v>
      </c>
      <c r="B41" s="165" t="s">
        <v>85</v>
      </c>
      <c r="C41" s="166">
        <f>C42</f>
        <v>0</v>
      </c>
      <c r="D41" s="167">
        <v>0</v>
      </c>
      <c r="E41" s="167">
        <v>0</v>
      </c>
      <c r="F41" s="167">
        <v>0</v>
      </c>
      <c r="G41" s="167">
        <v>0</v>
      </c>
      <c r="H41" s="168">
        <v>0</v>
      </c>
    </row>
    <row r="42" spans="1:8" ht="15" customHeight="1">
      <c r="A42" s="155">
        <v>663</v>
      </c>
      <c r="B42" s="156" t="s">
        <v>86</v>
      </c>
      <c r="C42" s="169">
        <f>C43</f>
        <v>0</v>
      </c>
      <c r="D42" s="170">
        <v>0</v>
      </c>
      <c r="E42" s="170">
        <v>0</v>
      </c>
      <c r="F42" s="170">
        <v>0</v>
      </c>
      <c r="G42" s="170">
        <v>0</v>
      </c>
      <c r="H42" s="171">
        <v>0</v>
      </c>
    </row>
    <row r="43" spans="1:8" ht="15" customHeight="1">
      <c r="A43" s="172">
        <v>6632</v>
      </c>
      <c r="B43" s="173" t="s">
        <v>87</v>
      </c>
      <c r="C43" s="174"/>
      <c r="D43" s="175">
        <v>0</v>
      </c>
      <c r="E43" s="175">
        <v>0</v>
      </c>
      <c r="F43" s="175">
        <v>0</v>
      </c>
      <c r="G43" s="176">
        <v>0</v>
      </c>
      <c r="H43" s="177">
        <v>0</v>
      </c>
    </row>
    <row r="44" spans="1:8" s="90" customFormat="1" ht="24.75" customHeight="1">
      <c r="A44" s="110">
        <v>7</v>
      </c>
      <c r="B44" s="111" t="s">
        <v>88</v>
      </c>
      <c r="C44" s="112">
        <f>C45+C48</f>
        <v>254957</v>
      </c>
      <c r="D44" s="178">
        <f>D45+D48</f>
        <v>65000</v>
      </c>
      <c r="E44" s="178">
        <f>E45+E48</f>
        <v>65000</v>
      </c>
      <c r="F44" s="178">
        <f>F45+F48</f>
        <v>217039</v>
      </c>
      <c r="G44" s="179">
        <f t="shared" si="4"/>
        <v>333.90615384615387</v>
      </c>
      <c r="H44" s="180">
        <f t="shared" si="1"/>
        <v>85.12768819840208</v>
      </c>
    </row>
    <row r="45" spans="1:8" s="90" customFormat="1" ht="15" customHeight="1">
      <c r="A45" s="116">
        <v>71</v>
      </c>
      <c r="B45" s="117" t="s">
        <v>89</v>
      </c>
      <c r="C45" s="118">
        <f aca="true" t="shared" si="5" ref="C45:F46">C46</f>
        <v>252028</v>
      </c>
      <c r="D45" s="119">
        <f>D46</f>
        <v>60000</v>
      </c>
      <c r="E45" s="119">
        <f t="shared" si="5"/>
        <v>60000</v>
      </c>
      <c r="F45" s="119">
        <f t="shared" si="5"/>
        <v>208982</v>
      </c>
      <c r="G45" s="181">
        <f t="shared" si="4"/>
        <v>348.30333333333334</v>
      </c>
      <c r="H45" s="182">
        <f t="shared" si="1"/>
        <v>82.92015172917296</v>
      </c>
    </row>
    <row r="46" spans="1:8" s="90" customFormat="1" ht="23.25" customHeight="1">
      <c r="A46" s="122">
        <v>711</v>
      </c>
      <c r="B46" s="123" t="s">
        <v>90</v>
      </c>
      <c r="C46" s="124">
        <f t="shared" si="5"/>
        <v>252028</v>
      </c>
      <c r="D46" s="125">
        <f>D47</f>
        <v>60000</v>
      </c>
      <c r="E46" s="125">
        <f t="shared" si="5"/>
        <v>60000</v>
      </c>
      <c r="F46" s="125">
        <f t="shared" si="5"/>
        <v>208982</v>
      </c>
      <c r="G46" s="126">
        <f t="shared" si="4"/>
        <v>348.30333333333334</v>
      </c>
      <c r="H46" s="142">
        <f t="shared" si="1"/>
        <v>82.92015172917296</v>
      </c>
    </row>
    <row r="47" spans="1:8" ht="15" customHeight="1">
      <c r="A47" s="129">
        <v>7111</v>
      </c>
      <c r="B47" s="130" t="s">
        <v>91</v>
      </c>
      <c r="C47" s="183">
        <v>252028</v>
      </c>
      <c r="D47" s="132">
        <v>60000</v>
      </c>
      <c r="E47" s="132">
        <v>60000</v>
      </c>
      <c r="F47" s="132">
        <v>208982</v>
      </c>
      <c r="G47" s="153">
        <f>F47/E47*100</f>
        <v>348.30333333333334</v>
      </c>
      <c r="H47" s="184">
        <f t="shared" si="1"/>
        <v>82.92015172917296</v>
      </c>
    </row>
    <row r="48" spans="1:14" s="90" customFormat="1" ht="15" customHeight="1">
      <c r="A48" s="122">
        <v>72</v>
      </c>
      <c r="B48" s="123" t="s">
        <v>92</v>
      </c>
      <c r="C48" s="185">
        <f aca="true" t="shared" si="6" ref="C48:F49">C49</f>
        <v>2929</v>
      </c>
      <c r="D48" s="125">
        <f t="shared" si="6"/>
        <v>5000</v>
      </c>
      <c r="E48" s="125">
        <f t="shared" si="6"/>
        <v>5000</v>
      </c>
      <c r="F48" s="125">
        <f t="shared" si="6"/>
        <v>8057</v>
      </c>
      <c r="G48" s="126">
        <f t="shared" si="4"/>
        <v>161.14</v>
      </c>
      <c r="H48" s="186">
        <f t="shared" si="1"/>
        <v>275.0768180266303</v>
      </c>
      <c r="N48" s="187"/>
    </row>
    <row r="49" spans="1:8" s="90" customFormat="1" ht="15" customHeight="1">
      <c r="A49" s="122">
        <v>721</v>
      </c>
      <c r="B49" s="123" t="s">
        <v>93</v>
      </c>
      <c r="C49" s="188">
        <f t="shared" si="6"/>
        <v>2929</v>
      </c>
      <c r="D49" s="125">
        <f t="shared" si="6"/>
        <v>5000</v>
      </c>
      <c r="E49" s="125">
        <f t="shared" si="6"/>
        <v>5000</v>
      </c>
      <c r="F49" s="125">
        <f>F50</f>
        <v>8057</v>
      </c>
      <c r="G49" s="126">
        <f t="shared" si="4"/>
        <v>161.14</v>
      </c>
      <c r="H49" s="142">
        <f t="shared" si="1"/>
        <v>275.0768180266303</v>
      </c>
    </row>
    <row r="50" spans="1:8" ht="15" customHeight="1">
      <c r="A50" s="189">
        <v>7211</v>
      </c>
      <c r="B50" s="190" t="s">
        <v>94</v>
      </c>
      <c r="C50" s="191">
        <v>2929</v>
      </c>
      <c r="D50" s="192">
        <v>5000</v>
      </c>
      <c r="E50" s="192">
        <v>5000</v>
      </c>
      <c r="F50" s="192">
        <v>8057</v>
      </c>
      <c r="G50" s="193">
        <f>F50/E50*100</f>
        <v>161.14</v>
      </c>
      <c r="H50" s="194">
        <f>F50/C50*100</f>
        <v>275.0768180266303</v>
      </c>
    </row>
    <row r="51" spans="1:8" ht="12.75">
      <c r="A51" s="195"/>
      <c r="C51" s="196"/>
      <c r="D51" s="89"/>
      <c r="H51" s="197"/>
    </row>
    <row r="52" spans="1:8" ht="12.75">
      <c r="A52" s="195"/>
      <c r="C52" s="196"/>
      <c r="D52" s="89"/>
      <c r="H52" s="197"/>
    </row>
    <row r="53" spans="1:8" ht="12.75">
      <c r="A53" s="195"/>
      <c r="C53" s="196"/>
      <c r="D53" s="89"/>
      <c r="H53" s="197"/>
    </row>
    <row r="54" spans="1:8" ht="12.75">
      <c r="A54" s="195"/>
      <c r="C54" s="196"/>
      <c r="H54" s="197"/>
    </row>
    <row r="55" spans="1:8" ht="12.75">
      <c r="A55" s="195"/>
      <c r="H55" s="197"/>
    </row>
    <row r="56" spans="1:8" ht="12.75">
      <c r="A56" s="195"/>
      <c r="H56" s="197"/>
    </row>
    <row r="57" spans="1:8" ht="12.75">
      <c r="A57" s="195"/>
      <c r="H57" s="148"/>
    </row>
    <row r="58" ht="12.75">
      <c r="A58" s="195"/>
    </row>
    <row r="59" ht="12.75">
      <c r="A59" s="195"/>
    </row>
  </sheetData>
  <sheetProtection selectLockedCells="1" selectUnlockedCells="1"/>
  <printOptions/>
  <pageMargins left="0.2798611111111111" right="0.24027777777777778" top="0.6902777777777778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I12" sqref="I12"/>
    </sheetView>
  </sheetViews>
  <sheetFormatPr defaultColWidth="9.140625" defaultRowHeight="12.75"/>
  <cols>
    <col min="1" max="1" width="10.7109375" style="4" customWidth="1"/>
    <col min="2" max="2" width="39.140625" style="88" customWidth="1"/>
    <col min="3" max="3" width="9.7109375" style="88" customWidth="1"/>
    <col min="4" max="4" width="10.140625" style="88" customWidth="1"/>
    <col min="5" max="5" width="9.28125" style="4" customWidth="1"/>
    <col min="6" max="6" width="7.57421875" style="4" customWidth="1"/>
    <col min="7" max="16384" width="9.28125" style="4" customWidth="1"/>
  </cols>
  <sheetData>
    <row r="1" spans="1:17" s="146" customFormat="1" ht="12.75">
      <c r="A1" s="198"/>
      <c r="B1" s="199"/>
      <c r="C1" s="199"/>
      <c r="D1" s="199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146" customFormat="1" ht="12.75">
      <c r="A2" s="201" t="s">
        <v>95</v>
      </c>
      <c r="B2" s="201"/>
      <c r="C2" s="201"/>
      <c r="D2" s="201"/>
      <c r="E2" s="201"/>
      <c r="F2" s="201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146" customFormat="1" ht="12.75">
      <c r="A3" s="202" t="s">
        <v>96</v>
      </c>
      <c r="B3" s="202"/>
      <c r="C3" s="202"/>
      <c r="D3" s="202"/>
      <c r="E3" s="202"/>
      <c r="F3" s="202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s="146" customFormat="1" ht="12.75">
      <c r="A4" s="203"/>
      <c r="B4" s="204" t="s">
        <v>97</v>
      </c>
      <c r="C4" s="204"/>
      <c r="D4" s="204"/>
      <c r="E4" s="204"/>
      <c r="F4" s="204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s="103" customFormat="1" ht="38.25" customHeight="1">
      <c r="A5" s="205" t="s">
        <v>45</v>
      </c>
      <c r="B5" s="206" t="s">
        <v>98</v>
      </c>
      <c r="C5" s="101" t="s">
        <v>18</v>
      </c>
      <c r="D5" s="101" t="s">
        <v>19</v>
      </c>
      <c r="E5" s="101" t="s">
        <v>20</v>
      </c>
      <c r="F5" s="101" t="s">
        <v>99</v>
      </c>
      <c r="H5" s="207"/>
      <c r="I5" s="207"/>
      <c r="J5" s="208"/>
      <c r="K5" s="207"/>
      <c r="L5" s="207"/>
      <c r="M5" s="207"/>
      <c r="N5" s="207"/>
      <c r="O5" s="207"/>
      <c r="P5" s="207"/>
      <c r="Q5" s="207"/>
    </row>
    <row r="6" spans="1:17" s="109" customFormat="1" ht="11.25">
      <c r="A6" s="105">
        <v>1</v>
      </c>
      <c r="B6" s="106">
        <v>2</v>
      </c>
      <c r="C6" s="105">
        <v>3</v>
      </c>
      <c r="D6" s="105">
        <v>4</v>
      </c>
      <c r="E6" s="105">
        <v>5</v>
      </c>
      <c r="F6" s="105">
        <v>6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s="90" customFormat="1" ht="40.5" customHeight="1">
      <c r="A7" s="210" t="s">
        <v>100</v>
      </c>
      <c r="B7" s="211" t="s">
        <v>101</v>
      </c>
      <c r="C7" s="113">
        <f>C8+C11+C15</f>
        <v>575400</v>
      </c>
      <c r="D7" s="113">
        <f>D8+D11+D15</f>
        <v>575400</v>
      </c>
      <c r="E7" s="113">
        <f>E8+E11+E15</f>
        <v>513494</v>
      </c>
      <c r="F7" s="212">
        <f>E7/D7*100</f>
        <v>89.24122349669796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s="90" customFormat="1" ht="14.25" customHeight="1">
      <c r="A8" s="214">
        <v>323</v>
      </c>
      <c r="B8" s="215" t="s">
        <v>102</v>
      </c>
      <c r="C8" s="216">
        <f>SUM(C9:C10)</f>
        <v>189000</v>
      </c>
      <c r="D8" s="216">
        <f>SUM(D9:D10)</f>
        <v>189000</v>
      </c>
      <c r="E8" s="216">
        <f>SUM(E9:E10)</f>
        <v>176732</v>
      </c>
      <c r="F8" s="217">
        <f>E8/D8*100</f>
        <v>93.5089947089947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7" s="146" customFormat="1" ht="18" customHeight="1">
      <c r="A9" s="218">
        <v>3233</v>
      </c>
      <c r="B9" s="147" t="s">
        <v>103</v>
      </c>
      <c r="C9" s="152">
        <v>89000</v>
      </c>
      <c r="D9" s="152">
        <v>89000</v>
      </c>
      <c r="E9" s="152">
        <v>88250</v>
      </c>
      <c r="F9" s="219">
        <f aca="true" t="shared" si="0" ref="F9:F16">E9/D9*100</f>
        <v>99.15730337078652</v>
      </c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17" s="146" customFormat="1" ht="15" customHeight="1">
      <c r="A10" s="218">
        <v>3239</v>
      </c>
      <c r="B10" s="147" t="s">
        <v>104</v>
      </c>
      <c r="C10" s="152">
        <v>100000</v>
      </c>
      <c r="D10" s="152">
        <v>100000</v>
      </c>
      <c r="E10" s="152">
        <v>88482</v>
      </c>
      <c r="F10" s="163">
        <f t="shared" si="0"/>
        <v>88.482</v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17" s="146" customFormat="1" ht="15" customHeight="1">
      <c r="A11" s="220">
        <v>329</v>
      </c>
      <c r="B11" s="221" t="s">
        <v>105</v>
      </c>
      <c r="C11" s="170">
        <f>SUM(C12:C14)</f>
        <v>376000</v>
      </c>
      <c r="D11" s="170">
        <f>SUM(D12:D14)</f>
        <v>376000</v>
      </c>
      <c r="E11" s="170">
        <f>SUM(E12:E14)</f>
        <v>336762</v>
      </c>
      <c r="F11" s="170">
        <f>E11/D11*100</f>
        <v>89.56436170212766</v>
      </c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17" s="90" customFormat="1" ht="27.75" customHeight="1">
      <c r="A12" s="218">
        <v>3291</v>
      </c>
      <c r="B12" s="147" t="s">
        <v>106</v>
      </c>
      <c r="C12" s="222">
        <v>290000</v>
      </c>
      <c r="D12" s="222">
        <v>290000</v>
      </c>
      <c r="E12" s="222">
        <v>283342</v>
      </c>
      <c r="F12" s="219">
        <f t="shared" si="0"/>
        <v>97.70413793103448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pans="1:17" s="90" customFormat="1" ht="16.5" customHeight="1">
      <c r="A13" s="218">
        <v>3291</v>
      </c>
      <c r="B13" s="147" t="s">
        <v>107</v>
      </c>
      <c r="C13" s="222">
        <v>0</v>
      </c>
      <c r="D13" s="222">
        <v>0</v>
      </c>
      <c r="E13" s="222">
        <v>0</v>
      </c>
      <c r="F13" s="163">
        <v>0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7" s="90" customFormat="1" ht="17.25" customHeight="1">
      <c r="A14" s="223">
        <v>3293</v>
      </c>
      <c r="B14" s="224" t="s">
        <v>108</v>
      </c>
      <c r="C14" s="225">
        <v>86000</v>
      </c>
      <c r="D14" s="225">
        <v>86000</v>
      </c>
      <c r="E14" s="225">
        <v>53420</v>
      </c>
      <c r="F14" s="219">
        <f t="shared" si="0"/>
        <v>62.116279069767444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7" s="90" customFormat="1" ht="17.25" customHeight="1">
      <c r="A15" s="226">
        <v>381</v>
      </c>
      <c r="B15" s="227" t="s">
        <v>109</v>
      </c>
      <c r="C15" s="228">
        <f>C16</f>
        <v>10400</v>
      </c>
      <c r="D15" s="228">
        <f>D16</f>
        <v>10400</v>
      </c>
      <c r="E15" s="228">
        <f>E16</f>
        <v>0</v>
      </c>
      <c r="F15" s="170">
        <f>E15/D15*100</f>
        <v>0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7" s="90" customFormat="1" ht="15" customHeight="1">
      <c r="A16" s="229">
        <v>3811</v>
      </c>
      <c r="B16" s="230" t="s">
        <v>110</v>
      </c>
      <c r="C16" s="231">
        <v>10400</v>
      </c>
      <c r="D16" s="231">
        <v>10400</v>
      </c>
      <c r="E16" s="231">
        <v>0</v>
      </c>
      <c r="F16" s="232">
        <f t="shared" si="0"/>
        <v>0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</row>
    <row r="17" spans="8:17" ht="12.75"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8:17" ht="12.75"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8:17" ht="12.75"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8:17" ht="12.75"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8:17" ht="12.75"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8:17" ht="12.75"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8:17" ht="12.75"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8:17" ht="12.75"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8:17" ht="12.75"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4:17" ht="12.75">
      <c r="D26" s="23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8:17" ht="12.75"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8:17" ht="12.75"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8:17" ht="12.75"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8:17" ht="12.75"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8:17" ht="12.75"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8:17" ht="12.75"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8:17" ht="12.75"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8:17" ht="12.75"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8:17" ht="12.75"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8:17" ht="12.75"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8:17" ht="12.75"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8:17" ht="12.75"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8:17" ht="12.75"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8:17" ht="12.75"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8:17" ht="12.75"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8:17" ht="12.75"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8:17" ht="12.75"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8:17" ht="12.75"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8:17" ht="12.75"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8:17" ht="12.75"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8:17" ht="12.75"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8:17" ht="12.75"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8:17" ht="12.75"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8:17" ht="12.75"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8:17" ht="12.75"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8:17" ht="12.75"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8:17" ht="12.75"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8:17" ht="12.75"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8:17" ht="12.75"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8:17" ht="12.75"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8:17" ht="12.75"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8:17" ht="12.75"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8:17" ht="12.75"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8:17" ht="12.75"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8:17" ht="12.75"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8:17" ht="12.75"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8:17" ht="12.75"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8:17" ht="12.75"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8:17" ht="12.75"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8:17" ht="12.75"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8:17" ht="12.75"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8:17" ht="12.75"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8:17" ht="12.75"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8:17" ht="12.75"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8:17" ht="12.75"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8:17" ht="12.75"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8:17" ht="12.75"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8:17" ht="12.75"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8:17" ht="12.75"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8:17" ht="12.75"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8:17" ht="12.75"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8:17" ht="12.75"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8:17" ht="12.75"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8:17" ht="12.75"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8:17" ht="12.75"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8:17" ht="12.75">
      <c r="H82" s="83"/>
      <c r="I82" s="83"/>
      <c r="J82" s="83"/>
      <c r="K82" s="83"/>
      <c r="L82" s="83"/>
      <c r="M82" s="83"/>
      <c r="N82" s="83"/>
      <c r="O82" s="83"/>
      <c r="P82" s="83"/>
      <c r="Q82" s="83"/>
    </row>
    <row r="83" spans="8:17" ht="12.75"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8:17" ht="12.75"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8:17" ht="12.75"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8:17" ht="12.75"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8:17" ht="12.75"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8:17" ht="12.75"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8:17" ht="12.75"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8:17" ht="12.75"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8:17" ht="12.75"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8:17" ht="12.75"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8:17" ht="12.75"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8:17" ht="12.75"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8:17" ht="12.75"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8:17" ht="12.75">
      <c r="H96" s="83"/>
      <c r="I96" s="83"/>
      <c r="J96" s="83"/>
      <c r="K96" s="83"/>
      <c r="L96" s="83"/>
      <c r="M96" s="83"/>
      <c r="N96" s="83"/>
      <c r="O96" s="83"/>
      <c r="P96" s="83"/>
      <c r="Q96" s="83"/>
    </row>
    <row r="97" spans="8:17" ht="12.75"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8:17" ht="12.75">
      <c r="H98" s="83"/>
      <c r="I98" s="83"/>
      <c r="J98" s="83"/>
      <c r="K98" s="83"/>
      <c r="L98" s="83"/>
      <c r="M98" s="83"/>
      <c r="N98" s="83"/>
      <c r="O98" s="83"/>
      <c r="P98" s="83"/>
      <c r="Q98" s="83"/>
    </row>
    <row r="99" spans="8:17" ht="12.75">
      <c r="H99" s="83"/>
      <c r="I99" s="83"/>
      <c r="J99" s="83"/>
      <c r="K99" s="83"/>
      <c r="L99" s="83"/>
      <c r="M99" s="83"/>
      <c r="N99" s="83"/>
      <c r="O99" s="83"/>
      <c r="P99" s="83"/>
      <c r="Q99" s="83"/>
    </row>
    <row r="100" spans="8:17" ht="12.75"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8:17" ht="12.75"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8:17" ht="12.75">
      <c r="H102" s="83"/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8:17" ht="12.75"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8:17" ht="12.75"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8:17" ht="12.75">
      <c r="H105" s="83"/>
      <c r="I105" s="83"/>
      <c r="J105" s="83"/>
      <c r="K105" s="83"/>
      <c r="L105" s="83"/>
      <c r="M105" s="83"/>
      <c r="N105" s="83"/>
      <c r="O105" s="83"/>
      <c r="P105" s="83"/>
      <c r="Q105" s="83"/>
    </row>
  </sheetData>
  <sheetProtection selectLockedCells="1" selectUnlockedCells="1"/>
  <mergeCells count="2"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6"/>
  <sheetViews>
    <sheetView workbookViewId="0" topLeftCell="A19">
      <selection activeCell="J31" sqref="J31"/>
    </sheetView>
  </sheetViews>
  <sheetFormatPr defaultColWidth="9.140625" defaultRowHeight="12.75"/>
  <cols>
    <col min="1" max="1" width="4.8515625" style="4" customWidth="1"/>
    <col min="2" max="2" width="38.421875" style="88" customWidth="1"/>
    <col min="3" max="4" width="10.28125" style="88" customWidth="1"/>
    <col min="5" max="5" width="10.28125" style="4" customWidth="1"/>
    <col min="6" max="6" width="10.421875" style="4" customWidth="1"/>
    <col min="7" max="7" width="8.140625" style="4" customWidth="1"/>
    <col min="8" max="8" width="9.140625" style="4" customWidth="1"/>
    <col min="9" max="16384" width="9.28125" style="4" customWidth="1"/>
  </cols>
  <sheetData>
    <row r="1" spans="2:4" s="83" customFormat="1" ht="12.75">
      <c r="B1" s="88"/>
      <c r="C1" s="88"/>
      <c r="D1" s="88"/>
    </row>
    <row r="2" spans="2:4" s="83" customFormat="1" ht="12.75">
      <c r="B2" s="88"/>
      <c r="C2" s="88"/>
      <c r="D2" s="88"/>
    </row>
    <row r="3" spans="2:4" s="83" customFormat="1" ht="12.75">
      <c r="B3" s="88"/>
      <c r="C3" s="88"/>
      <c r="D3" s="88"/>
    </row>
    <row r="4" spans="1:4" s="83" customFormat="1" ht="12.75">
      <c r="A4" s="93"/>
      <c r="B4" s="94" t="s">
        <v>111</v>
      </c>
      <c r="C4" s="94"/>
      <c r="D4" s="94"/>
    </row>
    <row r="5" spans="1:4" s="83" customFormat="1" ht="12.75">
      <c r="A5" s="234"/>
      <c r="B5" s="235"/>
      <c r="C5" s="235"/>
      <c r="D5" s="235"/>
    </row>
    <row r="6" spans="1:8" s="83" customFormat="1" ht="36.75">
      <c r="A6" s="205" t="s">
        <v>45</v>
      </c>
      <c r="B6" s="236" t="s">
        <v>112</v>
      </c>
      <c r="C6" s="237" t="s">
        <v>17</v>
      </c>
      <c r="D6" s="237" t="s">
        <v>18</v>
      </c>
      <c r="E6" s="238" t="s">
        <v>47</v>
      </c>
      <c r="F6" s="238" t="s">
        <v>20</v>
      </c>
      <c r="G6" s="238" t="s">
        <v>113</v>
      </c>
      <c r="H6" s="238" t="s">
        <v>114</v>
      </c>
    </row>
    <row r="7" spans="1:8" s="240" customFormat="1" ht="11.25">
      <c r="A7" s="105">
        <v>1</v>
      </c>
      <c r="B7" s="239">
        <v>2</v>
      </c>
      <c r="C7" s="106">
        <v>3</v>
      </c>
      <c r="D7" s="106">
        <v>4</v>
      </c>
      <c r="E7" s="105">
        <v>5</v>
      </c>
      <c r="F7" s="105">
        <v>6</v>
      </c>
      <c r="G7" s="105">
        <v>7</v>
      </c>
      <c r="H7" s="105">
        <v>8</v>
      </c>
    </row>
    <row r="8" spans="1:8" s="83" customFormat="1" ht="12.75">
      <c r="A8" s="110">
        <v>3</v>
      </c>
      <c r="B8" s="241" t="s">
        <v>111</v>
      </c>
      <c r="C8" s="112">
        <f>C9+C17+C41+C48+C51+C54</f>
        <v>8128295</v>
      </c>
      <c r="D8" s="178">
        <f>D9+D17+D41+D48+D51+D54</f>
        <v>6967700</v>
      </c>
      <c r="E8" s="178">
        <f>E9+E17+E41+E48+E51+E54</f>
        <v>6967700</v>
      </c>
      <c r="F8" s="178">
        <f>F9+F17+F41+F48+F51+F54</f>
        <v>5719714</v>
      </c>
      <c r="G8" s="178">
        <f aca="true" t="shared" si="0" ref="G8:G37">F8/E8*100</f>
        <v>82.0889820170214</v>
      </c>
      <c r="H8" s="178">
        <f>F8/C8*100</f>
        <v>70.36794309261658</v>
      </c>
    </row>
    <row r="9" spans="1:8" s="83" customFormat="1" ht="12.75">
      <c r="A9" s="116">
        <v>31</v>
      </c>
      <c r="B9" s="242" t="s">
        <v>115</v>
      </c>
      <c r="C9" s="118">
        <f>C10+C12+C14</f>
        <v>1702452</v>
      </c>
      <c r="D9" s="119">
        <f>D10+D12+D14</f>
        <v>2040200</v>
      </c>
      <c r="E9" s="119">
        <f>E10+E12+E14</f>
        <v>2040200</v>
      </c>
      <c r="F9" s="119">
        <f>F10+F12+F14</f>
        <v>1983908</v>
      </c>
      <c r="G9" s="243">
        <f t="shared" si="0"/>
        <v>97.24085873933927</v>
      </c>
      <c r="H9" s="244">
        <f>F9/F8*100</f>
        <v>34.68544056573458</v>
      </c>
    </row>
    <row r="10" spans="1:8" s="83" customFormat="1" ht="12.75">
      <c r="A10" s="245">
        <v>311</v>
      </c>
      <c r="B10" s="246" t="s">
        <v>116</v>
      </c>
      <c r="C10" s="247">
        <f>C11</f>
        <v>1432140</v>
      </c>
      <c r="D10" s="248">
        <f>D11</f>
        <v>1595000</v>
      </c>
      <c r="E10" s="248">
        <f>E11</f>
        <v>1595000</v>
      </c>
      <c r="F10" s="248">
        <f>F11</f>
        <v>1556776</v>
      </c>
      <c r="G10" s="249">
        <f t="shared" si="0"/>
        <v>97.60351097178683</v>
      </c>
      <c r="H10" s="249">
        <f aca="true" t="shared" si="1" ref="H10:H16">F10/C10*100</f>
        <v>108.70278045442485</v>
      </c>
    </row>
    <row r="11" spans="1:8" s="83" customFormat="1" ht="12.75">
      <c r="A11" s="144">
        <v>3111</v>
      </c>
      <c r="B11" s="250" t="s">
        <v>117</v>
      </c>
      <c r="C11" s="131">
        <v>1432140</v>
      </c>
      <c r="D11" s="222">
        <v>1595000</v>
      </c>
      <c r="E11" s="222">
        <v>1595000</v>
      </c>
      <c r="F11" s="222">
        <v>1556776</v>
      </c>
      <c r="G11" s="163">
        <f t="shared" si="0"/>
        <v>97.60351097178683</v>
      </c>
      <c r="H11" s="219">
        <f t="shared" si="1"/>
        <v>108.70278045442485</v>
      </c>
    </row>
    <row r="12" spans="1:8" s="83" customFormat="1" ht="12.75">
      <c r="A12" s="245">
        <v>312</v>
      </c>
      <c r="B12" s="246" t="s">
        <v>118</v>
      </c>
      <c r="C12" s="247">
        <f>C13</f>
        <v>52500</v>
      </c>
      <c r="D12" s="248">
        <f>D13</f>
        <v>176200</v>
      </c>
      <c r="E12" s="248">
        <f>E13</f>
        <v>176200</v>
      </c>
      <c r="F12" s="248">
        <f>F13</f>
        <v>173514</v>
      </c>
      <c r="G12" s="249">
        <f t="shared" si="0"/>
        <v>98.4755959137344</v>
      </c>
      <c r="H12" s="249">
        <f t="shared" si="1"/>
        <v>330.5028571428572</v>
      </c>
    </row>
    <row r="13" spans="1:8" s="83" customFormat="1" ht="12.75">
      <c r="A13" s="144">
        <v>3121</v>
      </c>
      <c r="B13" s="250" t="s">
        <v>118</v>
      </c>
      <c r="C13" s="131">
        <v>52500</v>
      </c>
      <c r="D13" s="222">
        <v>176200</v>
      </c>
      <c r="E13" s="222">
        <v>176200</v>
      </c>
      <c r="F13" s="222">
        <v>173514</v>
      </c>
      <c r="G13" s="163">
        <f t="shared" si="0"/>
        <v>98.4755959137344</v>
      </c>
      <c r="H13" s="219">
        <f t="shared" si="1"/>
        <v>330.5028571428572</v>
      </c>
    </row>
    <row r="14" spans="1:8" s="83" customFormat="1" ht="12.75">
      <c r="A14" s="245">
        <v>313</v>
      </c>
      <c r="B14" s="246" t="s">
        <v>119</v>
      </c>
      <c r="C14" s="247">
        <f>C15+C16</f>
        <v>217812</v>
      </c>
      <c r="D14" s="248">
        <f>D15+D16</f>
        <v>269000</v>
      </c>
      <c r="E14" s="248">
        <f>E15+E16</f>
        <v>269000</v>
      </c>
      <c r="F14" s="248">
        <f>F15+F16</f>
        <v>253618</v>
      </c>
      <c r="G14" s="249">
        <f t="shared" si="0"/>
        <v>94.28178438661709</v>
      </c>
      <c r="H14" s="249">
        <f t="shared" si="1"/>
        <v>116.43894734909004</v>
      </c>
    </row>
    <row r="15" spans="1:8" s="83" customFormat="1" ht="12.75">
      <c r="A15" s="144">
        <v>3132</v>
      </c>
      <c r="B15" s="250" t="s">
        <v>120</v>
      </c>
      <c r="C15" s="147">
        <v>193743</v>
      </c>
      <c r="D15" s="222">
        <v>238500</v>
      </c>
      <c r="E15" s="222">
        <v>238500</v>
      </c>
      <c r="F15" s="222">
        <v>227669</v>
      </c>
      <c r="G15" s="219">
        <f t="shared" si="0"/>
        <v>95.45870020964361</v>
      </c>
      <c r="H15" s="219">
        <f t="shared" si="1"/>
        <v>117.51082619759165</v>
      </c>
    </row>
    <row r="16" spans="1:8" s="83" customFormat="1" ht="12.75">
      <c r="A16" s="144">
        <v>3133</v>
      </c>
      <c r="B16" s="250" t="s">
        <v>121</v>
      </c>
      <c r="C16" s="147">
        <v>24069</v>
      </c>
      <c r="D16" s="222">
        <v>30500</v>
      </c>
      <c r="E16" s="222">
        <v>30500</v>
      </c>
      <c r="F16" s="222">
        <v>25949</v>
      </c>
      <c r="G16" s="163">
        <f t="shared" si="0"/>
        <v>85.07868852459016</v>
      </c>
      <c r="H16" s="163">
        <f t="shared" si="1"/>
        <v>107.81087706178072</v>
      </c>
    </row>
    <row r="17" spans="1:8" s="83" customFormat="1" ht="12.75">
      <c r="A17" s="122">
        <v>32</v>
      </c>
      <c r="B17" s="251" t="s">
        <v>122</v>
      </c>
      <c r="C17" s="124">
        <f>C18+C23+C28+C37</f>
        <v>4477294</v>
      </c>
      <c r="D17" s="125">
        <f>D18+D23+D28+D37</f>
        <v>2830500</v>
      </c>
      <c r="E17" s="125">
        <f>E18+E23+E28+E37</f>
        <v>2830500</v>
      </c>
      <c r="F17" s="125">
        <f>F18+F23+F28+F37</f>
        <v>2055805</v>
      </c>
      <c r="G17" s="216">
        <f t="shared" si="0"/>
        <v>72.63045398339516</v>
      </c>
      <c r="H17" s="252">
        <f>F17/C18*100</f>
        <v>2156.8762196529365</v>
      </c>
    </row>
    <row r="18" spans="1:8" s="83" customFormat="1" ht="12.75">
      <c r="A18" s="245">
        <v>321</v>
      </c>
      <c r="B18" s="246" t="s">
        <v>123</v>
      </c>
      <c r="C18" s="247">
        <f>C19+C20+C21+C22</f>
        <v>95314</v>
      </c>
      <c r="D18" s="248">
        <f>D19+D20+D21+D22</f>
        <v>121000</v>
      </c>
      <c r="E18" s="248">
        <f>E19+E20+E21+E22</f>
        <v>121000</v>
      </c>
      <c r="F18" s="248">
        <f>F19+F20+F21+F22</f>
        <v>103312</v>
      </c>
      <c r="G18" s="249">
        <f t="shared" si="0"/>
        <v>85.38181818181818</v>
      </c>
      <c r="H18" s="249">
        <f aca="true" t="shared" si="2" ref="H18:H37">F18/C18*100</f>
        <v>108.39121220387351</v>
      </c>
    </row>
    <row r="19" spans="1:8" s="83" customFormat="1" ht="12.75">
      <c r="A19" s="144">
        <v>3211</v>
      </c>
      <c r="B19" s="250" t="s">
        <v>124</v>
      </c>
      <c r="C19" s="131">
        <v>5590</v>
      </c>
      <c r="D19" s="222">
        <v>10000</v>
      </c>
      <c r="E19" s="222">
        <v>10000</v>
      </c>
      <c r="F19" s="222">
        <v>5873</v>
      </c>
      <c r="G19" s="163">
        <f t="shared" si="0"/>
        <v>58.730000000000004</v>
      </c>
      <c r="H19" s="219">
        <f t="shared" si="2"/>
        <v>105.06261180679786</v>
      </c>
    </row>
    <row r="20" spans="1:8" s="83" customFormat="1" ht="12.75">
      <c r="A20" s="144">
        <v>3212</v>
      </c>
      <c r="B20" s="250" t="s">
        <v>125</v>
      </c>
      <c r="C20" s="131">
        <v>71552</v>
      </c>
      <c r="D20" s="222">
        <v>76000</v>
      </c>
      <c r="E20" s="222">
        <v>76000</v>
      </c>
      <c r="F20" s="222">
        <v>68541</v>
      </c>
      <c r="G20" s="163">
        <f t="shared" si="0"/>
        <v>90.18552631578947</v>
      </c>
      <c r="H20" s="163">
        <f t="shared" si="2"/>
        <v>95.79187164579606</v>
      </c>
    </row>
    <row r="21" spans="1:8" s="83" customFormat="1" ht="12.75">
      <c r="A21" s="144">
        <v>3213</v>
      </c>
      <c r="B21" s="250" t="s">
        <v>126</v>
      </c>
      <c r="C21" s="131">
        <v>3225</v>
      </c>
      <c r="D21" s="222">
        <v>18000</v>
      </c>
      <c r="E21" s="222">
        <v>18000</v>
      </c>
      <c r="F21" s="222">
        <v>12416</v>
      </c>
      <c r="G21" s="163">
        <f t="shared" si="0"/>
        <v>68.97777777777779</v>
      </c>
      <c r="H21" s="219">
        <f t="shared" si="2"/>
        <v>384.9922480620155</v>
      </c>
    </row>
    <row r="22" spans="1:8" s="83" customFormat="1" ht="12.75">
      <c r="A22" s="144">
        <v>3214</v>
      </c>
      <c r="B22" s="250" t="s">
        <v>127</v>
      </c>
      <c r="C22" s="131">
        <v>14947</v>
      </c>
      <c r="D22" s="222">
        <v>17000</v>
      </c>
      <c r="E22" s="222">
        <v>17000</v>
      </c>
      <c r="F22" s="222">
        <v>16482</v>
      </c>
      <c r="G22" s="163">
        <f t="shared" si="0"/>
        <v>96.95294117647059</v>
      </c>
      <c r="H22" s="163">
        <f t="shared" si="2"/>
        <v>110.269619321603</v>
      </c>
    </row>
    <row r="23" spans="1:8" s="83" customFormat="1" ht="12.75">
      <c r="A23" s="245">
        <v>322</v>
      </c>
      <c r="B23" s="246" t="s">
        <v>128</v>
      </c>
      <c r="C23" s="247">
        <f>C24+C25+C26+C27</f>
        <v>650787</v>
      </c>
      <c r="D23" s="248">
        <f>D24+D25+D26+D27</f>
        <v>361000</v>
      </c>
      <c r="E23" s="248">
        <f>E24+E25+E26+E27</f>
        <v>361000</v>
      </c>
      <c r="F23" s="248">
        <f>F24+F25+F26+F27</f>
        <v>279481</v>
      </c>
      <c r="G23" s="253">
        <f t="shared" si="0"/>
        <v>77.4185595567867</v>
      </c>
      <c r="H23" s="253">
        <f t="shared" si="2"/>
        <v>42.9450803411869</v>
      </c>
    </row>
    <row r="24" spans="1:8" s="83" customFormat="1" ht="12.75">
      <c r="A24" s="144">
        <v>3221</v>
      </c>
      <c r="B24" s="250" t="s">
        <v>129</v>
      </c>
      <c r="C24" s="131">
        <v>75589</v>
      </c>
      <c r="D24" s="222">
        <v>77000</v>
      </c>
      <c r="E24" s="222">
        <v>77000</v>
      </c>
      <c r="F24" s="222">
        <v>48958</v>
      </c>
      <c r="G24" s="163">
        <f t="shared" si="0"/>
        <v>63.581818181818186</v>
      </c>
      <c r="H24" s="163">
        <f t="shared" si="2"/>
        <v>64.76868327402136</v>
      </c>
    </row>
    <row r="25" spans="1:8" s="83" customFormat="1" ht="12.75">
      <c r="A25" s="144">
        <v>3223</v>
      </c>
      <c r="B25" s="250" t="s">
        <v>130</v>
      </c>
      <c r="C25" s="131">
        <v>377469</v>
      </c>
      <c r="D25" s="222">
        <v>185000</v>
      </c>
      <c r="E25" s="222">
        <v>185000</v>
      </c>
      <c r="F25" s="222">
        <v>156114</v>
      </c>
      <c r="G25" s="219">
        <f t="shared" si="0"/>
        <v>84.38594594594595</v>
      </c>
      <c r="H25" s="163">
        <f t="shared" si="2"/>
        <v>41.35809828091843</v>
      </c>
    </row>
    <row r="26" spans="1:8" s="83" customFormat="1" ht="12.75">
      <c r="A26" s="144">
        <v>3224</v>
      </c>
      <c r="B26" s="250" t="s">
        <v>131</v>
      </c>
      <c r="C26" s="131">
        <v>29745</v>
      </c>
      <c r="D26" s="222">
        <v>20000</v>
      </c>
      <c r="E26" s="222">
        <v>20000</v>
      </c>
      <c r="F26" s="222">
        <v>18830</v>
      </c>
      <c r="G26" s="163">
        <f t="shared" si="0"/>
        <v>94.15</v>
      </c>
      <c r="H26" s="163">
        <f t="shared" si="2"/>
        <v>63.30475710203396</v>
      </c>
    </row>
    <row r="27" spans="1:8" s="83" customFormat="1" ht="12.75">
      <c r="A27" s="144">
        <v>3225</v>
      </c>
      <c r="B27" s="250" t="s">
        <v>132</v>
      </c>
      <c r="C27" s="131">
        <v>167984</v>
      </c>
      <c r="D27" s="222">
        <v>79000</v>
      </c>
      <c r="E27" s="222">
        <v>79000</v>
      </c>
      <c r="F27" s="222">
        <v>55579</v>
      </c>
      <c r="G27" s="219">
        <f t="shared" si="0"/>
        <v>70.35316455696203</v>
      </c>
      <c r="H27" s="163">
        <f t="shared" si="2"/>
        <v>33.08588913229831</v>
      </c>
    </row>
    <row r="28" spans="1:8" s="83" customFormat="1" ht="12.75">
      <c r="A28" s="245">
        <v>323</v>
      </c>
      <c r="B28" s="246" t="s">
        <v>102</v>
      </c>
      <c r="C28" s="247">
        <f>C29+C30+C31+C32+C33+C34+C35+C36+D33</f>
        <v>2879340</v>
      </c>
      <c r="D28" s="248">
        <f>D29+D30+D31+D32+D33+D34+D35+D36</f>
        <v>2050500</v>
      </c>
      <c r="E28" s="248">
        <f>E29+E30+E31+E32+E33+E34+E35+E36</f>
        <v>2050500</v>
      </c>
      <c r="F28" s="248">
        <f>F29+F30+F31+F32+F33+F34+F35+F36</f>
        <v>1394395</v>
      </c>
      <c r="G28" s="249">
        <f t="shared" si="0"/>
        <v>68.00268227261643</v>
      </c>
      <c r="H28" s="253">
        <f t="shared" si="2"/>
        <v>48.427591045170075</v>
      </c>
    </row>
    <row r="29" spans="1:8" s="83" customFormat="1" ht="12.75">
      <c r="A29" s="144">
        <v>3231</v>
      </c>
      <c r="B29" s="250" t="s">
        <v>133</v>
      </c>
      <c r="C29" s="131">
        <v>96665</v>
      </c>
      <c r="D29" s="222">
        <v>116500</v>
      </c>
      <c r="E29" s="222">
        <v>116500</v>
      </c>
      <c r="F29" s="222">
        <v>92040</v>
      </c>
      <c r="G29" s="219">
        <f t="shared" si="0"/>
        <v>79.00429184549355</v>
      </c>
      <c r="H29" s="163">
        <f t="shared" si="2"/>
        <v>95.21543474887498</v>
      </c>
    </row>
    <row r="30" spans="1:8" s="83" customFormat="1" ht="12.75">
      <c r="A30" s="144">
        <v>3232</v>
      </c>
      <c r="B30" s="250" t="s">
        <v>134</v>
      </c>
      <c r="C30" s="131">
        <v>1082776</v>
      </c>
      <c r="D30" s="222">
        <v>191000</v>
      </c>
      <c r="E30" s="222">
        <v>191000</v>
      </c>
      <c r="F30" s="222">
        <v>169880</v>
      </c>
      <c r="G30" s="163">
        <f t="shared" si="0"/>
        <v>88.94240837696336</v>
      </c>
      <c r="H30" s="163">
        <f t="shared" si="2"/>
        <v>15.689302311835505</v>
      </c>
    </row>
    <row r="31" spans="1:8" s="83" customFormat="1" ht="12.75">
      <c r="A31" s="144">
        <v>3233</v>
      </c>
      <c r="B31" s="250" t="s">
        <v>135</v>
      </c>
      <c r="C31" s="131">
        <v>178225</v>
      </c>
      <c r="D31" s="222">
        <v>40000</v>
      </c>
      <c r="E31" s="222">
        <v>40000</v>
      </c>
      <c r="F31" s="222">
        <v>31155</v>
      </c>
      <c r="G31" s="219">
        <f t="shared" si="0"/>
        <v>77.8875</v>
      </c>
      <c r="H31" s="163">
        <f t="shared" si="2"/>
        <v>17.480712582409875</v>
      </c>
    </row>
    <row r="32" spans="1:8" s="83" customFormat="1" ht="12.75">
      <c r="A32" s="144">
        <v>3234</v>
      </c>
      <c r="B32" s="250" t="s">
        <v>136</v>
      </c>
      <c r="C32" s="131">
        <v>862929</v>
      </c>
      <c r="D32" s="222">
        <v>1381000</v>
      </c>
      <c r="E32" s="222">
        <v>1381000</v>
      </c>
      <c r="F32" s="222">
        <v>793602</v>
      </c>
      <c r="G32" s="163">
        <f t="shared" si="0"/>
        <v>57.46574945691528</v>
      </c>
      <c r="H32" s="163">
        <f t="shared" si="2"/>
        <v>91.96608295699879</v>
      </c>
    </row>
    <row r="33" spans="1:8" s="83" customFormat="1" ht="12.75">
      <c r="A33" s="144">
        <v>3236</v>
      </c>
      <c r="B33" s="250" t="s">
        <v>137</v>
      </c>
      <c r="C33" s="131">
        <v>71242</v>
      </c>
      <c r="D33" s="222">
        <v>95000</v>
      </c>
      <c r="E33" s="222">
        <v>95000</v>
      </c>
      <c r="F33" s="222">
        <v>81943</v>
      </c>
      <c r="G33" s="219">
        <f t="shared" si="0"/>
        <v>86.2557894736842</v>
      </c>
      <c r="H33" s="163">
        <f t="shared" si="2"/>
        <v>115.02063389573567</v>
      </c>
    </row>
    <row r="34" spans="1:8" s="83" customFormat="1" ht="12.75">
      <c r="A34" s="144">
        <v>3237</v>
      </c>
      <c r="B34" s="250" t="s">
        <v>138</v>
      </c>
      <c r="C34" s="131">
        <v>398149</v>
      </c>
      <c r="D34" s="222">
        <v>200000</v>
      </c>
      <c r="E34" s="222">
        <v>200000</v>
      </c>
      <c r="F34" s="222">
        <v>199962</v>
      </c>
      <c r="G34" s="163">
        <f t="shared" si="0"/>
        <v>99.981</v>
      </c>
      <c r="H34" s="163">
        <f t="shared" si="2"/>
        <v>50.22290649982796</v>
      </c>
    </row>
    <row r="35" spans="1:8" s="83" customFormat="1" ht="12.75">
      <c r="A35" s="144">
        <v>3238</v>
      </c>
      <c r="B35" s="250" t="s">
        <v>139</v>
      </c>
      <c r="C35" s="131">
        <v>28064</v>
      </c>
      <c r="D35" s="222">
        <v>24000</v>
      </c>
      <c r="E35" s="222">
        <v>24000</v>
      </c>
      <c r="F35" s="222">
        <v>23887</v>
      </c>
      <c r="G35" s="219">
        <f t="shared" si="0"/>
        <v>99.52916666666667</v>
      </c>
      <c r="H35" s="163">
        <f t="shared" si="2"/>
        <v>85.11616305587229</v>
      </c>
    </row>
    <row r="36" spans="1:8" s="83" customFormat="1" ht="12.75">
      <c r="A36" s="144">
        <v>3239</v>
      </c>
      <c r="B36" s="250" t="s">
        <v>140</v>
      </c>
      <c r="C36" s="131">
        <v>66290</v>
      </c>
      <c r="D36" s="222">
        <v>3000</v>
      </c>
      <c r="E36" s="222">
        <v>3000</v>
      </c>
      <c r="F36" s="222">
        <v>1926</v>
      </c>
      <c r="G36" s="163">
        <f t="shared" si="0"/>
        <v>64.2</v>
      </c>
      <c r="H36" s="163">
        <f t="shared" si="2"/>
        <v>2.905415598129431</v>
      </c>
    </row>
    <row r="37" spans="1:8" s="83" customFormat="1" ht="12.75">
      <c r="A37" s="245">
        <v>329</v>
      </c>
      <c r="B37" s="246" t="s">
        <v>105</v>
      </c>
      <c r="C37" s="247">
        <f>C38+C39+C40</f>
        <v>851853</v>
      </c>
      <c r="D37" s="248">
        <f>D38+D39+D40</f>
        <v>298000</v>
      </c>
      <c r="E37" s="248">
        <f>E38+E39+E40</f>
        <v>298000</v>
      </c>
      <c r="F37" s="248">
        <f>F38+F39+F40</f>
        <v>278617</v>
      </c>
      <c r="G37" s="253">
        <f t="shared" si="0"/>
        <v>93.49563758389262</v>
      </c>
      <c r="H37" s="249">
        <f t="shared" si="2"/>
        <v>32.7071689599027</v>
      </c>
    </row>
    <row r="38" spans="1:8" s="83" customFormat="1" ht="14.25" customHeight="1">
      <c r="A38" s="144">
        <v>3291</v>
      </c>
      <c r="B38" s="250" t="s">
        <v>141</v>
      </c>
      <c r="C38" s="131">
        <v>479791</v>
      </c>
      <c r="D38" s="222">
        <v>0</v>
      </c>
      <c r="E38" s="222">
        <v>0</v>
      </c>
      <c r="F38" s="222">
        <v>0</v>
      </c>
      <c r="G38" s="163">
        <v>0</v>
      </c>
      <c r="H38" s="163">
        <v>0</v>
      </c>
    </row>
    <row r="39" spans="1:8" s="83" customFormat="1" ht="12.75">
      <c r="A39" s="144">
        <v>3293</v>
      </c>
      <c r="B39" s="250" t="s">
        <v>108</v>
      </c>
      <c r="C39" s="131">
        <v>97453</v>
      </c>
      <c r="D39" s="222">
        <v>2000</v>
      </c>
      <c r="E39" s="222">
        <v>2000</v>
      </c>
      <c r="F39" s="222">
        <v>0</v>
      </c>
      <c r="G39" s="219">
        <f>F39/E39*100</f>
        <v>0</v>
      </c>
      <c r="H39" s="163">
        <f aca="true" t="shared" si="3" ref="H39:H60">F39/C39*100</f>
        <v>0</v>
      </c>
    </row>
    <row r="40" spans="1:8" s="83" customFormat="1" ht="12.75">
      <c r="A40" s="144">
        <v>3299</v>
      </c>
      <c r="B40" s="250" t="s">
        <v>105</v>
      </c>
      <c r="C40" s="131">
        <v>274609</v>
      </c>
      <c r="D40" s="222">
        <v>296000</v>
      </c>
      <c r="E40" s="222">
        <v>296000</v>
      </c>
      <c r="F40" s="222">
        <v>278617</v>
      </c>
      <c r="G40" s="163">
        <f>F40/E40*100</f>
        <v>94.12736486486486</v>
      </c>
      <c r="H40" s="163">
        <f t="shared" si="3"/>
        <v>101.45952973136349</v>
      </c>
    </row>
    <row r="41" spans="1:8" s="83" customFormat="1" ht="12.75">
      <c r="A41" s="122">
        <v>34</v>
      </c>
      <c r="B41" s="251" t="s">
        <v>142</v>
      </c>
      <c r="C41" s="124">
        <f>C42+C44</f>
        <v>27215</v>
      </c>
      <c r="D41" s="125">
        <f>D42+D44</f>
        <v>26500</v>
      </c>
      <c r="E41" s="125">
        <f>E42+E44</f>
        <v>26500</v>
      </c>
      <c r="F41" s="125">
        <f>F42+F44</f>
        <v>20926</v>
      </c>
      <c r="G41" s="167">
        <f>F41/E41*100</f>
        <v>78.96603773584906</v>
      </c>
      <c r="H41" s="254">
        <f t="shared" si="3"/>
        <v>76.89142017269887</v>
      </c>
    </row>
    <row r="42" spans="1:8" s="83" customFormat="1" ht="12.75">
      <c r="A42" s="245">
        <v>342</v>
      </c>
      <c r="B42" s="246" t="s">
        <v>143</v>
      </c>
      <c r="C42" s="247">
        <f>C43</f>
        <v>8765</v>
      </c>
      <c r="D42" s="248">
        <f>D43</f>
        <v>0</v>
      </c>
      <c r="E42" s="248">
        <f>E43</f>
        <v>0</v>
      </c>
      <c r="F42" s="248">
        <f>F43</f>
        <v>0</v>
      </c>
      <c r="G42" s="253">
        <v>0</v>
      </c>
      <c r="H42" s="249">
        <f t="shared" si="3"/>
        <v>0</v>
      </c>
    </row>
    <row r="43" spans="1:8" s="83" customFormat="1" ht="12.75">
      <c r="A43" s="144">
        <v>3423</v>
      </c>
      <c r="B43" s="250" t="s">
        <v>143</v>
      </c>
      <c r="C43" s="131">
        <v>8765</v>
      </c>
      <c r="D43" s="222">
        <v>0</v>
      </c>
      <c r="E43" s="222">
        <v>0</v>
      </c>
      <c r="F43" s="222">
        <v>0</v>
      </c>
      <c r="G43" s="163">
        <v>0</v>
      </c>
      <c r="H43" s="163">
        <f t="shared" si="3"/>
        <v>0</v>
      </c>
    </row>
    <row r="44" spans="1:8" s="83" customFormat="1" ht="12.75">
      <c r="A44" s="245">
        <v>343</v>
      </c>
      <c r="B44" s="246" t="s">
        <v>144</v>
      </c>
      <c r="C44" s="247">
        <f>C45+C46+C47</f>
        <v>18450</v>
      </c>
      <c r="D44" s="248">
        <f>D45+D46+D47</f>
        <v>26500</v>
      </c>
      <c r="E44" s="248">
        <f>E45+E46+E47</f>
        <v>26500</v>
      </c>
      <c r="F44" s="248">
        <f>F45+F46+F47</f>
        <v>20926</v>
      </c>
      <c r="G44" s="249">
        <f aca="true" t="shared" si="4" ref="G44:G60">F44/E44*100</f>
        <v>78.96603773584906</v>
      </c>
      <c r="H44" s="249">
        <f t="shared" si="3"/>
        <v>113.420054200542</v>
      </c>
    </row>
    <row r="45" spans="1:8" s="83" customFormat="1" ht="12.75">
      <c r="A45" s="144">
        <v>3431</v>
      </c>
      <c r="B45" s="250" t="s">
        <v>145</v>
      </c>
      <c r="C45" s="131">
        <v>15431</v>
      </c>
      <c r="D45" s="222">
        <v>21500</v>
      </c>
      <c r="E45" s="222">
        <v>21500</v>
      </c>
      <c r="F45" s="222">
        <v>16765</v>
      </c>
      <c r="G45" s="163">
        <f t="shared" si="4"/>
        <v>77.9767441860465</v>
      </c>
      <c r="H45" s="163">
        <f t="shared" si="3"/>
        <v>108.64493551940899</v>
      </c>
    </row>
    <row r="46" spans="1:8" s="83" customFormat="1" ht="12.75">
      <c r="A46" s="144">
        <v>3433</v>
      </c>
      <c r="B46" s="250" t="s">
        <v>146</v>
      </c>
      <c r="C46" s="131">
        <v>170</v>
      </c>
      <c r="D46" s="222">
        <v>2000</v>
      </c>
      <c r="E46" s="222">
        <v>2000</v>
      </c>
      <c r="F46" s="222">
        <v>1380</v>
      </c>
      <c r="G46" s="163">
        <f t="shared" si="4"/>
        <v>69</v>
      </c>
      <c r="H46" s="163">
        <f t="shared" si="3"/>
        <v>811.7647058823529</v>
      </c>
    </row>
    <row r="47" spans="1:8" s="83" customFormat="1" ht="12.75">
      <c r="A47" s="144">
        <v>3434</v>
      </c>
      <c r="B47" s="250" t="s">
        <v>147</v>
      </c>
      <c r="C47" s="131">
        <v>2849</v>
      </c>
      <c r="D47" s="222">
        <v>3000</v>
      </c>
      <c r="E47" s="222">
        <v>3000</v>
      </c>
      <c r="F47" s="222">
        <v>2781</v>
      </c>
      <c r="G47" s="163">
        <f t="shared" si="4"/>
        <v>92.7</v>
      </c>
      <c r="H47" s="219">
        <f t="shared" si="3"/>
        <v>97.61319761319761</v>
      </c>
    </row>
    <row r="48" spans="1:8" s="83" customFormat="1" ht="12.75">
      <c r="A48" s="155">
        <v>35</v>
      </c>
      <c r="B48" s="255" t="s">
        <v>148</v>
      </c>
      <c r="C48" s="124">
        <f aca="true" t="shared" si="5" ref="C48:E49">C49</f>
        <v>259411</v>
      </c>
      <c r="D48" s="170">
        <f t="shared" si="5"/>
        <v>150000</v>
      </c>
      <c r="E48" s="170">
        <f t="shared" si="5"/>
        <v>150000</v>
      </c>
      <c r="F48" s="170">
        <f>F49</f>
        <v>0</v>
      </c>
      <c r="G48" s="216">
        <f t="shared" si="4"/>
        <v>0</v>
      </c>
      <c r="H48" s="254">
        <f t="shared" si="3"/>
        <v>0</v>
      </c>
    </row>
    <row r="49" spans="1:8" s="83" customFormat="1" ht="12.75">
      <c r="A49" s="245">
        <v>352</v>
      </c>
      <c r="B49" s="246" t="s">
        <v>149</v>
      </c>
      <c r="C49" s="247">
        <f t="shared" si="5"/>
        <v>259411</v>
      </c>
      <c r="D49" s="248">
        <f t="shared" si="5"/>
        <v>150000</v>
      </c>
      <c r="E49" s="248">
        <f t="shared" si="5"/>
        <v>150000</v>
      </c>
      <c r="F49" s="248">
        <f>F50</f>
        <v>0</v>
      </c>
      <c r="G49" s="249">
        <f t="shared" si="4"/>
        <v>0</v>
      </c>
      <c r="H49" s="249">
        <f t="shared" si="3"/>
        <v>0</v>
      </c>
    </row>
    <row r="50" spans="1:8" s="83" customFormat="1" ht="12.75">
      <c r="A50" s="144">
        <v>3523</v>
      </c>
      <c r="B50" s="250" t="s">
        <v>150</v>
      </c>
      <c r="C50" s="131">
        <v>259411</v>
      </c>
      <c r="D50" s="222">
        <v>150000</v>
      </c>
      <c r="E50" s="222">
        <v>150000</v>
      </c>
      <c r="F50" s="222">
        <v>0</v>
      </c>
      <c r="G50" s="219">
        <f t="shared" si="4"/>
        <v>0</v>
      </c>
      <c r="H50" s="163">
        <f t="shared" si="3"/>
        <v>0</v>
      </c>
    </row>
    <row r="51" spans="1:8" s="83" customFormat="1" ht="25.5" customHeight="1">
      <c r="A51" s="122">
        <v>37</v>
      </c>
      <c r="B51" s="251" t="s">
        <v>151</v>
      </c>
      <c r="C51" s="124">
        <f aca="true" t="shared" si="6" ref="C51:E52">C52</f>
        <v>572138</v>
      </c>
      <c r="D51" s="125">
        <f t="shared" si="6"/>
        <v>640500</v>
      </c>
      <c r="E51" s="125">
        <f t="shared" si="6"/>
        <v>640500</v>
      </c>
      <c r="F51" s="125">
        <f>F52</f>
        <v>517398</v>
      </c>
      <c r="G51" s="170">
        <f t="shared" si="4"/>
        <v>80.78032786885247</v>
      </c>
      <c r="H51" s="254">
        <f t="shared" si="3"/>
        <v>90.43237820246163</v>
      </c>
    </row>
    <row r="52" spans="1:8" s="83" customFormat="1" ht="12.75">
      <c r="A52" s="245">
        <v>372</v>
      </c>
      <c r="B52" s="246" t="s">
        <v>152</v>
      </c>
      <c r="C52" s="247">
        <f t="shared" si="6"/>
        <v>572138</v>
      </c>
      <c r="D52" s="248">
        <f t="shared" si="6"/>
        <v>640500</v>
      </c>
      <c r="E52" s="248">
        <f t="shared" si="6"/>
        <v>640500</v>
      </c>
      <c r="F52" s="248">
        <f>F53</f>
        <v>517398</v>
      </c>
      <c r="G52" s="249">
        <f t="shared" si="4"/>
        <v>80.78032786885247</v>
      </c>
      <c r="H52" s="249">
        <f t="shared" si="3"/>
        <v>90.43237820246163</v>
      </c>
    </row>
    <row r="53" spans="1:8" s="83" customFormat="1" ht="12.75">
      <c r="A53" s="144">
        <v>3721</v>
      </c>
      <c r="B53" s="250" t="s">
        <v>153</v>
      </c>
      <c r="C53" s="131">
        <v>572138</v>
      </c>
      <c r="D53" s="222">
        <v>640500</v>
      </c>
      <c r="E53" s="222">
        <v>640500</v>
      </c>
      <c r="F53" s="222">
        <v>517398</v>
      </c>
      <c r="G53" s="219">
        <f t="shared" si="4"/>
        <v>80.78032786885247</v>
      </c>
      <c r="H53" s="163">
        <f t="shared" si="3"/>
        <v>90.43237820246163</v>
      </c>
    </row>
    <row r="54" spans="1:8" s="83" customFormat="1" ht="12.75">
      <c r="A54" s="122">
        <v>38</v>
      </c>
      <c r="B54" s="251" t="s">
        <v>154</v>
      </c>
      <c r="C54" s="124">
        <f>C55+C57</f>
        <v>1089785</v>
      </c>
      <c r="D54" s="125">
        <f>D55+D57</f>
        <v>1280000</v>
      </c>
      <c r="E54" s="125">
        <f>E55+E57</f>
        <v>1280000</v>
      </c>
      <c r="F54" s="125">
        <f>F55+F57</f>
        <v>1141677</v>
      </c>
      <c r="G54" s="216">
        <f t="shared" si="4"/>
        <v>89.193515625</v>
      </c>
      <c r="H54" s="254">
        <f t="shared" si="3"/>
        <v>104.76167317406644</v>
      </c>
    </row>
    <row r="55" spans="1:8" s="83" customFormat="1" ht="12.75">
      <c r="A55" s="245">
        <v>381</v>
      </c>
      <c r="B55" s="246" t="s">
        <v>109</v>
      </c>
      <c r="C55" s="247">
        <f>C56</f>
        <v>1075745</v>
      </c>
      <c r="D55" s="248">
        <f>D56</f>
        <v>1050000</v>
      </c>
      <c r="E55" s="248">
        <f>E56</f>
        <v>1050000</v>
      </c>
      <c r="F55" s="248">
        <f>F56</f>
        <v>935155</v>
      </c>
      <c r="G55" s="249">
        <f t="shared" si="4"/>
        <v>89.06238095238095</v>
      </c>
      <c r="H55" s="249">
        <f t="shared" si="3"/>
        <v>86.93091764312175</v>
      </c>
    </row>
    <row r="56" spans="1:8" s="83" customFormat="1" ht="12.75">
      <c r="A56" s="256">
        <v>3811</v>
      </c>
      <c r="B56" s="257" t="s">
        <v>110</v>
      </c>
      <c r="C56" s="258">
        <v>1075745</v>
      </c>
      <c r="D56" s="259">
        <v>1050000</v>
      </c>
      <c r="E56" s="259">
        <v>1050000</v>
      </c>
      <c r="F56" s="259">
        <v>935155</v>
      </c>
      <c r="G56" s="260">
        <f t="shared" si="4"/>
        <v>89.06238095238095</v>
      </c>
      <c r="H56" s="260">
        <f t="shared" si="3"/>
        <v>86.93091764312175</v>
      </c>
    </row>
    <row r="57" spans="1:8" s="83" customFormat="1" ht="12.75">
      <c r="A57" s="261">
        <v>383</v>
      </c>
      <c r="B57" s="262" t="s">
        <v>155</v>
      </c>
      <c r="C57" s="263">
        <f>C58</f>
        <v>14040</v>
      </c>
      <c r="D57" s="264">
        <f>D58</f>
        <v>230000</v>
      </c>
      <c r="E57" s="264">
        <f>E58</f>
        <v>230000</v>
      </c>
      <c r="F57" s="264">
        <f>F58</f>
        <v>206522</v>
      </c>
      <c r="G57" s="265">
        <f t="shared" si="4"/>
        <v>89.79217391304348</v>
      </c>
      <c r="H57" s="265">
        <f t="shared" si="3"/>
        <v>1470.954415954416</v>
      </c>
    </row>
    <row r="58" spans="1:8" s="83" customFormat="1" ht="12.75">
      <c r="A58" s="266">
        <v>3831</v>
      </c>
      <c r="B58" s="267" t="s">
        <v>156</v>
      </c>
      <c r="C58" s="268">
        <v>14040</v>
      </c>
      <c r="D58" s="269">
        <v>230000</v>
      </c>
      <c r="E58" s="269">
        <v>230000</v>
      </c>
      <c r="F58" s="269">
        <v>206522</v>
      </c>
      <c r="G58" s="232">
        <f t="shared" si="4"/>
        <v>89.79217391304348</v>
      </c>
      <c r="H58" s="232">
        <f t="shared" si="3"/>
        <v>1470.954415954416</v>
      </c>
    </row>
    <row r="59" spans="1:8" s="83" customFormat="1" ht="26.25" customHeight="1">
      <c r="A59" s="110">
        <v>4</v>
      </c>
      <c r="B59" s="241" t="s">
        <v>157</v>
      </c>
      <c r="C59" s="112">
        <f>C60+C65</f>
        <v>2738697</v>
      </c>
      <c r="D59" s="178">
        <f>D60+D65</f>
        <v>1314000</v>
      </c>
      <c r="E59" s="178">
        <f>E60+E65</f>
        <v>1314000</v>
      </c>
      <c r="F59" s="178">
        <f>F60+F65</f>
        <v>1075985</v>
      </c>
      <c r="G59" s="178">
        <f t="shared" si="4"/>
        <v>81.88622526636226</v>
      </c>
      <c r="H59" s="178">
        <f t="shared" si="3"/>
        <v>39.288208954842396</v>
      </c>
    </row>
    <row r="60" spans="1:8" s="83" customFormat="1" ht="13.5" customHeight="1">
      <c r="A60" s="116">
        <v>41</v>
      </c>
      <c r="B60" s="242" t="s">
        <v>158</v>
      </c>
      <c r="C60" s="118">
        <f>C61+C63</f>
        <v>196250</v>
      </c>
      <c r="D60" s="119">
        <f>D61+D63</f>
        <v>131000</v>
      </c>
      <c r="E60" s="119">
        <f>E61+E63</f>
        <v>131000</v>
      </c>
      <c r="F60" s="119">
        <f>F61+F63</f>
        <v>25000</v>
      </c>
      <c r="G60" s="216">
        <f t="shared" si="4"/>
        <v>19.083969465648856</v>
      </c>
      <c r="H60" s="244">
        <f t="shared" si="3"/>
        <v>12.738853503184714</v>
      </c>
    </row>
    <row r="61" spans="1:8" s="83" customFormat="1" ht="12.75">
      <c r="A61" s="245">
        <v>411</v>
      </c>
      <c r="B61" s="246" t="s">
        <v>159</v>
      </c>
      <c r="C61" s="247">
        <f>C62</f>
        <v>0</v>
      </c>
      <c r="D61" s="248">
        <f>D62</f>
        <v>0</v>
      </c>
      <c r="E61" s="248">
        <f>E62</f>
        <v>0</v>
      </c>
      <c r="F61" s="248">
        <f>F62</f>
        <v>0</v>
      </c>
      <c r="G61" s="249">
        <v>0</v>
      </c>
      <c r="H61" s="254">
        <v>0</v>
      </c>
    </row>
    <row r="62" spans="1:8" s="83" customFormat="1" ht="12.75">
      <c r="A62" s="256">
        <v>4111</v>
      </c>
      <c r="B62" s="257" t="s">
        <v>160</v>
      </c>
      <c r="C62" s="258">
        <v>0</v>
      </c>
      <c r="D62" s="259">
        <v>0</v>
      </c>
      <c r="E62" s="259">
        <v>0</v>
      </c>
      <c r="F62" s="259">
        <v>0</v>
      </c>
      <c r="G62" s="163">
        <v>0</v>
      </c>
      <c r="H62" s="270">
        <v>0</v>
      </c>
    </row>
    <row r="63" spans="1:8" s="83" customFormat="1" ht="12.75">
      <c r="A63" s="271">
        <v>412</v>
      </c>
      <c r="B63" s="272" t="s">
        <v>161</v>
      </c>
      <c r="C63" s="273">
        <f>C64</f>
        <v>196250</v>
      </c>
      <c r="D63" s="274">
        <f>D64</f>
        <v>131000</v>
      </c>
      <c r="E63" s="274">
        <f>E64</f>
        <v>131000</v>
      </c>
      <c r="F63" s="274">
        <f>F64</f>
        <v>25000</v>
      </c>
      <c r="G63" s="249">
        <f aca="true" t="shared" si="7" ref="G63:G72">F63/E63*100</f>
        <v>19.083969465648856</v>
      </c>
      <c r="H63" s="254">
        <f aca="true" t="shared" si="8" ref="H63:H71">F63/C63*100</f>
        <v>12.738853503184714</v>
      </c>
    </row>
    <row r="64" spans="1:8" s="83" customFormat="1" ht="12.75">
      <c r="A64" s="275">
        <v>4126</v>
      </c>
      <c r="B64" s="276" t="s">
        <v>162</v>
      </c>
      <c r="C64" s="277">
        <v>196250</v>
      </c>
      <c r="D64" s="278">
        <v>131000</v>
      </c>
      <c r="E64" s="278">
        <v>131000</v>
      </c>
      <c r="F64" s="278">
        <v>25000</v>
      </c>
      <c r="G64" s="219">
        <f t="shared" si="7"/>
        <v>19.083969465648856</v>
      </c>
      <c r="H64" s="279">
        <f t="shared" si="8"/>
        <v>12.738853503184714</v>
      </c>
    </row>
    <row r="65" spans="1:8" s="83" customFormat="1" ht="23.25" customHeight="1">
      <c r="A65" s="280">
        <v>42</v>
      </c>
      <c r="B65" s="281" t="s">
        <v>163</v>
      </c>
      <c r="C65" s="282">
        <f>C66+C70+C74+C76</f>
        <v>2542447</v>
      </c>
      <c r="D65" s="283">
        <f>D66+D70+D74+D76</f>
        <v>1183000</v>
      </c>
      <c r="E65" s="283">
        <f>E66+E70+E74+E76</f>
        <v>1183000</v>
      </c>
      <c r="F65" s="283">
        <f>F66+F70+F74+F76</f>
        <v>1050985</v>
      </c>
      <c r="G65" s="284">
        <f t="shared" si="7"/>
        <v>88.84065934065934</v>
      </c>
      <c r="H65" s="284">
        <f t="shared" si="8"/>
        <v>41.337538206302824</v>
      </c>
    </row>
    <row r="66" spans="1:8" s="83" customFormat="1" ht="12.75">
      <c r="A66" s="285">
        <v>421</v>
      </c>
      <c r="B66" s="286" t="s">
        <v>164</v>
      </c>
      <c r="C66" s="287">
        <f>C67+C68+C69</f>
        <v>2451286</v>
      </c>
      <c r="D66" s="288">
        <f>D67+D68+D69</f>
        <v>1042000</v>
      </c>
      <c r="E66" s="288">
        <f>E67+E68+E69</f>
        <v>1042000</v>
      </c>
      <c r="F66" s="288">
        <f>F67+F68+F69</f>
        <v>940502</v>
      </c>
      <c r="G66" s="289">
        <f t="shared" si="7"/>
        <v>90.25930902111324</v>
      </c>
      <c r="H66" s="244">
        <f t="shared" si="8"/>
        <v>38.36769760852059</v>
      </c>
    </row>
    <row r="67" spans="1:8" s="83" customFormat="1" ht="12.75">
      <c r="A67" s="290">
        <v>4212</v>
      </c>
      <c r="B67" s="291" t="s">
        <v>165</v>
      </c>
      <c r="C67" s="292">
        <v>1237587</v>
      </c>
      <c r="D67" s="293">
        <v>767000</v>
      </c>
      <c r="E67" s="293">
        <v>767000</v>
      </c>
      <c r="F67" s="293">
        <v>720574</v>
      </c>
      <c r="G67" s="294">
        <f t="shared" si="7"/>
        <v>93.94706649282921</v>
      </c>
      <c r="H67" s="270">
        <f t="shared" si="8"/>
        <v>58.22410868892449</v>
      </c>
    </row>
    <row r="68" spans="1:8" s="83" customFormat="1" ht="12.75">
      <c r="A68" s="144">
        <v>4213</v>
      </c>
      <c r="B68" s="295" t="s">
        <v>166</v>
      </c>
      <c r="C68" s="131">
        <v>948319</v>
      </c>
      <c r="D68" s="222">
        <v>260000</v>
      </c>
      <c r="E68" s="222">
        <v>260000</v>
      </c>
      <c r="F68" s="222">
        <v>205777</v>
      </c>
      <c r="G68" s="219">
        <f t="shared" si="7"/>
        <v>79.145</v>
      </c>
      <c r="H68" s="270">
        <f t="shared" si="8"/>
        <v>21.6991328867185</v>
      </c>
    </row>
    <row r="69" spans="1:8" s="83" customFormat="1" ht="12.75">
      <c r="A69" s="144">
        <v>4214</v>
      </c>
      <c r="B69" s="295" t="s">
        <v>167</v>
      </c>
      <c r="C69" s="131">
        <v>265380</v>
      </c>
      <c r="D69" s="222">
        <v>15000</v>
      </c>
      <c r="E69" s="222">
        <v>15000</v>
      </c>
      <c r="F69" s="222">
        <v>14151</v>
      </c>
      <c r="G69" s="163">
        <f t="shared" si="7"/>
        <v>94.34</v>
      </c>
      <c r="H69" s="270">
        <f t="shared" si="8"/>
        <v>5.332353606149672</v>
      </c>
    </row>
    <row r="70" spans="1:8" s="83" customFormat="1" ht="12.75">
      <c r="A70" s="245">
        <v>422</v>
      </c>
      <c r="B70" s="296" t="s">
        <v>168</v>
      </c>
      <c r="C70" s="247">
        <f>C71+C72+C73</f>
        <v>78483</v>
      </c>
      <c r="D70" s="248">
        <f>D71+D72+D73</f>
        <v>126000</v>
      </c>
      <c r="E70" s="249">
        <f>E71+E72+E73</f>
        <v>126000</v>
      </c>
      <c r="F70" s="248">
        <f>F71+F72+F73</f>
        <v>101407</v>
      </c>
      <c r="G70" s="249">
        <f t="shared" si="7"/>
        <v>80.48174603174603</v>
      </c>
      <c r="H70" s="254">
        <f t="shared" si="8"/>
        <v>129.20887325917712</v>
      </c>
    </row>
    <row r="71" spans="1:8" s="83" customFormat="1" ht="12.75">
      <c r="A71" s="297">
        <v>4221</v>
      </c>
      <c r="B71" s="298" t="s">
        <v>169</v>
      </c>
      <c r="C71" s="151">
        <v>78483</v>
      </c>
      <c r="D71" s="152">
        <v>121000</v>
      </c>
      <c r="E71" s="152">
        <v>121000</v>
      </c>
      <c r="F71" s="152">
        <v>101407</v>
      </c>
      <c r="G71" s="163">
        <f t="shared" si="7"/>
        <v>83.80743801652892</v>
      </c>
      <c r="H71" s="270">
        <f t="shared" si="8"/>
        <v>129.20887325917712</v>
      </c>
    </row>
    <row r="72" spans="1:8" s="83" customFormat="1" ht="12.75">
      <c r="A72" s="299" t="s">
        <v>170</v>
      </c>
      <c r="B72" s="298"/>
      <c r="C72" s="151">
        <v>0</v>
      </c>
      <c r="D72" s="152">
        <v>5000</v>
      </c>
      <c r="E72" s="152">
        <v>5000</v>
      </c>
      <c r="F72" s="152">
        <v>0</v>
      </c>
      <c r="G72" s="163">
        <f t="shared" si="7"/>
        <v>0</v>
      </c>
      <c r="H72" s="270">
        <v>0</v>
      </c>
    </row>
    <row r="73" spans="1:8" s="83" customFormat="1" ht="12.75">
      <c r="A73" s="300">
        <v>4227</v>
      </c>
      <c r="B73" s="301" t="s">
        <v>171</v>
      </c>
      <c r="C73" s="302">
        <v>0</v>
      </c>
      <c r="D73" s="225">
        <v>0</v>
      </c>
      <c r="E73" s="225">
        <v>0</v>
      </c>
      <c r="F73" s="225">
        <v>0</v>
      </c>
      <c r="G73" s="163">
        <v>0</v>
      </c>
      <c r="H73" s="270">
        <v>0</v>
      </c>
    </row>
    <row r="74" spans="1:8" s="83" customFormat="1" ht="12.75">
      <c r="A74" s="271">
        <v>423</v>
      </c>
      <c r="B74" s="303" t="s">
        <v>172</v>
      </c>
      <c r="C74" s="273">
        <f>C75</f>
        <v>0</v>
      </c>
      <c r="D74" s="304">
        <f>D75</f>
        <v>0</v>
      </c>
      <c r="E74" s="274">
        <f>E75</f>
        <v>0</v>
      </c>
      <c r="F74" s="274">
        <f>F75</f>
        <v>0</v>
      </c>
      <c r="G74" s="249">
        <v>0</v>
      </c>
      <c r="H74" s="254">
        <v>0</v>
      </c>
    </row>
    <row r="75" spans="1:8" s="83" customFormat="1" ht="12.75">
      <c r="A75" s="256">
        <v>4231</v>
      </c>
      <c r="B75" s="305" t="s">
        <v>173</v>
      </c>
      <c r="C75" s="258">
        <v>0</v>
      </c>
      <c r="D75" s="224">
        <v>0</v>
      </c>
      <c r="E75" s="259">
        <v>0</v>
      </c>
      <c r="F75" s="259">
        <v>0</v>
      </c>
      <c r="G75" s="163">
        <v>0</v>
      </c>
      <c r="H75" s="270">
        <v>0</v>
      </c>
    </row>
    <row r="76" spans="1:8" s="83" customFormat="1" ht="15" customHeight="1">
      <c r="A76" s="306">
        <v>424</v>
      </c>
      <c r="B76" s="307" t="s">
        <v>174</v>
      </c>
      <c r="C76" s="308">
        <f>C77</f>
        <v>12678</v>
      </c>
      <c r="D76" s="309">
        <f>D77</f>
        <v>15000</v>
      </c>
      <c r="E76" s="310">
        <f>E77</f>
        <v>15000</v>
      </c>
      <c r="F76" s="310">
        <f>F77</f>
        <v>9076</v>
      </c>
      <c r="G76" s="311">
        <f>F76/E76*100</f>
        <v>60.50666666666666</v>
      </c>
      <c r="H76" s="254">
        <f>F76/C76*100</f>
        <v>71.58857864016407</v>
      </c>
    </row>
    <row r="77" spans="1:8" s="83" customFormat="1" ht="15" customHeight="1">
      <c r="A77" s="275">
        <v>4241</v>
      </c>
      <c r="B77" s="235" t="s">
        <v>175</v>
      </c>
      <c r="C77" s="277">
        <v>12678</v>
      </c>
      <c r="D77" s="312">
        <v>15000</v>
      </c>
      <c r="E77" s="278">
        <v>15000</v>
      </c>
      <c r="F77" s="278">
        <v>9076</v>
      </c>
      <c r="G77" s="219">
        <f>F77/E77*100</f>
        <v>60.50666666666666</v>
      </c>
      <c r="H77" s="279">
        <f>F77/C77*100</f>
        <v>71.58857864016407</v>
      </c>
    </row>
    <row r="78" spans="1:8" s="83" customFormat="1" ht="12.75">
      <c r="A78" s="313"/>
      <c r="B78" s="314"/>
      <c r="C78" s="315"/>
      <c r="D78" s="315"/>
      <c r="E78" s="313"/>
      <c r="F78" s="313"/>
      <c r="G78" s="316"/>
      <c r="H78" s="316"/>
    </row>
    <row r="79" spans="1:10" s="83" customFormat="1" ht="12.75">
      <c r="A79" s="317">
        <v>5</v>
      </c>
      <c r="B79" s="318" t="s">
        <v>176</v>
      </c>
      <c r="C79" s="319">
        <f>C80+C84</f>
        <v>300000</v>
      </c>
      <c r="D79" s="319">
        <f>D80+D84</f>
        <v>0</v>
      </c>
      <c r="E79" s="320">
        <f>E80+E84</f>
        <v>0</v>
      </c>
      <c r="F79" s="320">
        <f>F80+F84</f>
        <v>0</v>
      </c>
      <c r="G79" s="321">
        <v>0</v>
      </c>
      <c r="H79" s="321">
        <v>0</v>
      </c>
      <c r="J79" s="322"/>
    </row>
    <row r="80" spans="1:8" s="328" customFormat="1" ht="12.75">
      <c r="A80" s="323">
        <v>51</v>
      </c>
      <c r="B80" s="324" t="s">
        <v>177</v>
      </c>
      <c r="C80" s="325">
        <f>C82</f>
        <v>0</v>
      </c>
      <c r="D80" s="325">
        <f>D82</f>
        <v>0</v>
      </c>
      <c r="E80" s="326">
        <f>E82</f>
        <v>0</v>
      </c>
      <c r="F80" s="326">
        <f>F82</f>
        <v>0</v>
      </c>
      <c r="G80" s="327">
        <v>0</v>
      </c>
      <c r="H80" s="284">
        <v>0</v>
      </c>
    </row>
    <row r="81" spans="1:8" s="328" customFormat="1" ht="12.75" hidden="1">
      <c r="A81" s="323"/>
      <c r="B81" s="324"/>
      <c r="C81" s="325"/>
      <c r="D81" s="325"/>
      <c r="E81" s="326"/>
      <c r="F81" s="326"/>
      <c r="G81" s="327"/>
      <c r="H81" s="284"/>
    </row>
    <row r="82" spans="1:10" s="83" customFormat="1" ht="12.75">
      <c r="A82" s="329">
        <v>516</v>
      </c>
      <c r="B82" s="330" t="s">
        <v>178</v>
      </c>
      <c r="C82" s="331">
        <f>C83</f>
        <v>0</v>
      </c>
      <c r="D82" s="332">
        <f>D83</f>
        <v>0</v>
      </c>
      <c r="E82" s="333">
        <f>E83</f>
        <v>0</v>
      </c>
      <c r="F82" s="334">
        <f>F83</f>
        <v>0</v>
      </c>
      <c r="G82" s="289">
        <v>0</v>
      </c>
      <c r="H82" s="335">
        <v>0</v>
      </c>
      <c r="J82" s="322"/>
    </row>
    <row r="83" spans="1:10" s="83" customFormat="1" ht="12.75">
      <c r="A83" s="336">
        <v>5163</v>
      </c>
      <c r="B83" s="337" t="s">
        <v>179</v>
      </c>
      <c r="C83" s="338">
        <v>0</v>
      </c>
      <c r="D83" s="339">
        <v>0</v>
      </c>
      <c r="E83" s="60">
        <v>0</v>
      </c>
      <c r="F83" s="41">
        <v>0</v>
      </c>
      <c r="G83" s="219">
        <v>0</v>
      </c>
      <c r="H83" s="340">
        <v>0</v>
      </c>
      <c r="J83" s="322"/>
    </row>
    <row r="84" spans="1:10" s="83" customFormat="1" ht="12.75">
      <c r="A84" s="323">
        <v>53</v>
      </c>
      <c r="B84" s="341" t="s">
        <v>180</v>
      </c>
      <c r="C84" s="342">
        <f>C87</f>
        <v>300000</v>
      </c>
      <c r="D84" s="343">
        <f>D87</f>
        <v>0</v>
      </c>
      <c r="E84" s="344">
        <f>E87</f>
        <v>0</v>
      </c>
      <c r="F84" s="345">
        <f>F87</f>
        <v>0</v>
      </c>
      <c r="G84" s="265">
        <v>0</v>
      </c>
      <c r="H84" s="346">
        <v>0</v>
      </c>
      <c r="J84" s="322"/>
    </row>
    <row r="85" spans="1:10" s="83" customFormat="1" ht="0.75" customHeight="1">
      <c r="A85" s="336">
        <v>534</v>
      </c>
      <c r="B85" s="337" t="s">
        <v>181</v>
      </c>
      <c r="C85" s="347"/>
      <c r="D85" s="347">
        <f>D88</f>
        <v>0</v>
      </c>
      <c r="E85" s="348"/>
      <c r="F85" s="348"/>
      <c r="G85" s="349"/>
      <c r="H85" s="284"/>
      <c r="J85" s="322"/>
    </row>
    <row r="86" spans="1:8" s="83" customFormat="1" ht="12.75" customHeight="1" hidden="1">
      <c r="A86" s="323">
        <v>53</v>
      </c>
      <c r="B86" s="324" t="s">
        <v>180</v>
      </c>
      <c r="C86" s="350"/>
      <c r="D86" s="350"/>
      <c r="E86" s="351"/>
      <c r="F86" s="351"/>
      <c r="G86" s="351"/>
      <c r="H86" s="284"/>
    </row>
    <row r="87" spans="1:8" s="83" customFormat="1" ht="12.75">
      <c r="A87" s="352">
        <v>534</v>
      </c>
      <c r="B87" s="353" t="s">
        <v>181</v>
      </c>
      <c r="C87" s="343">
        <f>C88</f>
        <v>300000</v>
      </c>
      <c r="D87" s="343">
        <f>D88</f>
        <v>0</v>
      </c>
      <c r="E87" s="354">
        <f>E88</f>
        <v>0</v>
      </c>
      <c r="F87" s="351">
        <f>F88</f>
        <v>0</v>
      </c>
      <c r="G87" s="354">
        <v>0</v>
      </c>
      <c r="H87" s="284">
        <v>0</v>
      </c>
    </row>
    <row r="88" spans="1:8" s="83" customFormat="1" ht="12.75">
      <c r="A88" s="25">
        <v>5341</v>
      </c>
      <c r="B88" s="355" t="s">
        <v>181</v>
      </c>
      <c r="C88" s="356">
        <v>300000</v>
      </c>
      <c r="D88" s="356">
        <v>0</v>
      </c>
      <c r="E88" s="357">
        <v>0</v>
      </c>
      <c r="F88" s="357">
        <v>0</v>
      </c>
      <c r="G88" s="357">
        <v>0</v>
      </c>
      <c r="H88" s="358">
        <v>0</v>
      </c>
    </row>
    <row r="89" spans="2:8" s="83" customFormat="1" ht="12.75">
      <c r="B89" s="359"/>
      <c r="C89" s="359"/>
      <c r="D89" s="359"/>
      <c r="H89" s="360"/>
    </row>
    <row r="90" spans="2:8" s="83" customFormat="1" ht="12.75">
      <c r="B90" s="359"/>
      <c r="C90" s="359"/>
      <c r="D90" s="359"/>
      <c r="H90" s="360"/>
    </row>
    <row r="91" spans="2:8" s="83" customFormat="1" ht="12.75">
      <c r="B91" s="359"/>
      <c r="C91" s="359"/>
      <c r="D91" s="359"/>
      <c r="H91" s="360"/>
    </row>
    <row r="92" spans="2:4" s="83" customFormat="1" ht="12.75">
      <c r="B92" s="359"/>
      <c r="C92" s="359"/>
      <c r="D92" s="359"/>
    </row>
    <row r="93" spans="1:4" s="83" customFormat="1" ht="15" customHeight="1">
      <c r="A93" s="361"/>
      <c r="B93" s="359"/>
      <c r="C93" s="359"/>
      <c r="D93" s="359"/>
    </row>
    <row r="94" spans="1:4" s="83" customFormat="1" ht="15" customHeight="1">
      <c r="A94" s="361"/>
      <c r="B94" s="359"/>
      <c r="C94" s="359"/>
      <c r="D94" s="359"/>
    </row>
    <row r="95" spans="1:4" s="83" customFormat="1" ht="15" customHeight="1">
      <c r="A95" s="361"/>
      <c r="B95" s="359"/>
      <c r="C95" s="359"/>
      <c r="D95" s="359"/>
    </row>
    <row r="96" spans="1:4" s="83" customFormat="1" ht="15" customHeight="1">
      <c r="A96" s="361"/>
      <c r="B96" s="359"/>
      <c r="C96" s="359"/>
      <c r="D96" s="359"/>
    </row>
    <row r="97" spans="1:4" s="83" customFormat="1" ht="12.75">
      <c r="A97" s="362"/>
      <c r="B97" s="359"/>
      <c r="C97" s="359"/>
      <c r="D97" s="359"/>
    </row>
    <row r="98" spans="1:4" s="83" customFormat="1" ht="12.75">
      <c r="A98" s="362"/>
      <c r="B98" s="359"/>
      <c r="C98" s="359"/>
      <c r="D98" s="359"/>
    </row>
    <row r="99" spans="1:4" s="83" customFormat="1" ht="12.75">
      <c r="A99" s="362"/>
      <c r="B99" s="359"/>
      <c r="C99" s="359"/>
      <c r="D99" s="359"/>
    </row>
    <row r="100" spans="1:4" s="83" customFormat="1" ht="12.75">
      <c r="A100" s="362"/>
      <c r="B100" s="359"/>
      <c r="C100" s="359"/>
      <c r="D100" s="359"/>
    </row>
    <row r="101" spans="1:4" s="83" customFormat="1" ht="12.75">
      <c r="A101" s="362"/>
      <c r="B101" s="359"/>
      <c r="C101" s="359"/>
      <c r="D101" s="359"/>
    </row>
    <row r="102" spans="1:4" s="83" customFormat="1" ht="12.75">
      <c r="A102" s="362"/>
      <c r="B102" s="359"/>
      <c r="C102" s="359"/>
      <c r="D102" s="359"/>
    </row>
    <row r="103" spans="1:4" s="83" customFormat="1" ht="12.75">
      <c r="A103" s="362"/>
      <c r="B103" s="359"/>
      <c r="C103" s="359"/>
      <c r="D103" s="359"/>
    </row>
    <row r="104" spans="1:4" s="83" customFormat="1" ht="12.75">
      <c r="A104" s="362"/>
      <c r="B104" s="359"/>
      <c r="C104" s="359"/>
      <c r="D104" s="359"/>
    </row>
    <row r="105" spans="1:4" s="83" customFormat="1" ht="12.75">
      <c r="A105" s="362"/>
      <c r="B105" s="359"/>
      <c r="C105" s="359"/>
      <c r="D105" s="359"/>
    </row>
    <row r="106" spans="1:4" s="83" customFormat="1" ht="12.75">
      <c r="A106" s="362"/>
      <c r="B106" s="359"/>
      <c r="C106" s="359"/>
      <c r="D106" s="359"/>
    </row>
    <row r="107" spans="1:4" s="83" customFormat="1" ht="12.75">
      <c r="A107" s="362"/>
      <c r="B107" s="359"/>
      <c r="C107" s="359"/>
      <c r="D107" s="359"/>
    </row>
    <row r="108" spans="1:4" s="83" customFormat="1" ht="12.75">
      <c r="A108" s="362"/>
      <c r="B108" s="359"/>
      <c r="C108" s="359"/>
      <c r="D108" s="359"/>
    </row>
    <row r="109" spans="1:4" s="83" customFormat="1" ht="12.75">
      <c r="A109" s="362"/>
      <c r="B109" s="359"/>
      <c r="C109" s="359"/>
      <c r="D109" s="359"/>
    </row>
    <row r="110" spans="2:4" s="83" customFormat="1" ht="12.75">
      <c r="B110" s="359"/>
      <c r="C110" s="359"/>
      <c r="D110" s="359"/>
    </row>
    <row r="111" spans="2:4" s="83" customFormat="1" ht="12.75">
      <c r="B111" s="359"/>
      <c r="C111" s="359"/>
      <c r="D111" s="359"/>
    </row>
    <row r="112" spans="2:4" s="83" customFormat="1" ht="12.75">
      <c r="B112" s="359"/>
      <c r="C112" s="359"/>
      <c r="D112" s="359"/>
    </row>
    <row r="113" spans="2:4" s="83" customFormat="1" ht="12.75">
      <c r="B113" s="359"/>
      <c r="C113" s="359"/>
      <c r="D113" s="359"/>
    </row>
    <row r="114" spans="2:4" s="83" customFormat="1" ht="12.75">
      <c r="B114" s="359"/>
      <c r="C114" s="359"/>
      <c r="D114" s="359"/>
    </row>
    <row r="115" spans="2:4" s="83" customFormat="1" ht="12.75">
      <c r="B115" s="359"/>
      <c r="C115" s="359"/>
      <c r="D115" s="359"/>
    </row>
    <row r="116" spans="2:4" s="83" customFormat="1" ht="12.75">
      <c r="B116" s="359"/>
      <c r="C116" s="359"/>
      <c r="D116" s="359"/>
    </row>
    <row r="117" spans="2:4" s="83" customFormat="1" ht="12.75">
      <c r="B117" s="359"/>
      <c r="C117" s="359"/>
      <c r="D117" s="359"/>
    </row>
    <row r="118" spans="2:4" s="83" customFormat="1" ht="12.75">
      <c r="B118" s="359"/>
      <c r="C118" s="359"/>
      <c r="D118" s="359"/>
    </row>
    <row r="119" spans="2:4" s="83" customFormat="1" ht="12.75">
      <c r="B119" s="359"/>
      <c r="C119" s="359"/>
      <c r="D119" s="359"/>
    </row>
    <row r="120" spans="2:4" s="83" customFormat="1" ht="12.75">
      <c r="B120" s="359"/>
      <c r="C120" s="359"/>
      <c r="D120" s="359"/>
    </row>
    <row r="121" spans="2:4" s="83" customFormat="1" ht="12.75">
      <c r="B121" s="359"/>
      <c r="C121" s="359"/>
      <c r="D121" s="359"/>
    </row>
    <row r="122" spans="2:4" s="83" customFormat="1" ht="12.75">
      <c r="B122" s="359"/>
      <c r="C122" s="359"/>
      <c r="D122" s="359"/>
    </row>
    <row r="123" spans="2:4" s="83" customFormat="1" ht="12.75">
      <c r="B123" s="359"/>
      <c r="C123" s="359"/>
      <c r="D123" s="359"/>
    </row>
    <row r="124" spans="2:4" s="83" customFormat="1" ht="12.75">
      <c r="B124" s="359"/>
      <c r="C124" s="359"/>
      <c r="D124" s="359"/>
    </row>
    <row r="125" spans="2:4" s="83" customFormat="1" ht="12.75">
      <c r="B125" s="359"/>
      <c r="C125" s="359"/>
      <c r="D125" s="359"/>
    </row>
    <row r="126" spans="2:4" s="83" customFormat="1" ht="12.75">
      <c r="B126" s="359"/>
      <c r="C126" s="359"/>
      <c r="D126" s="359"/>
    </row>
    <row r="127" spans="2:4" s="83" customFormat="1" ht="12.75">
      <c r="B127" s="359"/>
      <c r="C127" s="359"/>
      <c r="D127" s="359"/>
    </row>
    <row r="128" spans="2:4" s="83" customFormat="1" ht="12.75">
      <c r="B128" s="359"/>
      <c r="C128" s="359"/>
      <c r="D128" s="359"/>
    </row>
    <row r="129" spans="2:4" s="83" customFormat="1" ht="12.75">
      <c r="B129" s="359"/>
      <c r="C129" s="359"/>
      <c r="D129" s="359"/>
    </row>
    <row r="130" spans="2:4" s="83" customFormat="1" ht="12.75">
      <c r="B130" s="359"/>
      <c r="C130" s="359"/>
      <c r="D130" s="359"/>
    </row>
    <row r="131" spans="2:4" s="83" customFormat="1" ht="12.75">
      <c r="B131" s="359"/>
      <c r="C131" s="359"/>
      <c r="D131" s="359"/>
    </row>
    <row r="132" spans="2:4" s="83" customFormat="1" ht="12.75">
      <c r="B132" s="359"/>
      <c r="C132" s="359"/>
      <c r="D132" s="359"/>
    </row>
    <row r="133" spans="2:4" s="83" customFormat="1" ht="12.75">
      <c r="B133" s="359"/>
      <c r="C133" s="359"/>
      <c r="D133" s="359"/>
    </row>
    <row r="134" spans="2:4" s="83" customFormat="1" ht="12.75">
      <c r="B134" s="359"/>
      <c r="C134" s="359"/>
      <c r="D134" s="359"/>
    </row>
    <row r="135" spans="2:4" s="83" customFormat="1" ht="12.75">
      <c r="B135" s="359"/>
      <c r="C135" s="359"/>
      <c r="D135" s="359"/>
    </row>
    <row r="136" spans="2:4" s="83" customFormat="1" ht="12.75">
      <c r="B136" s="359"/>
      <c r="C136" s="359"/>
      <c r="D136" s="359"/>
    </row>
    <row r="137" spans="2:4" s="83" customFormat="1" ht="12.75">
      <c r="B137" s="359"/>
      <c r="C137" s="359"/>
      <c r="D137" s="359"/>
    </row>
    <row r="138" spans="2:4" s="83" customFormat="1" ht="12.75">
      <c r="B138" s="359"/>
      <c r="C138" s="359"/>
      <c r="D138" s="359"/>
    </row>
    <row r="139" spans="2:4" s="83" customFormat="1" ht="12.75">
      <c r="B139" s="359"/>
      <c r="C139" s="359"/>
      <c r="D139" s="359"/>
    </row>
    <row r="140" spans="2:4" s="83" customFormat="1" ht="12.75">
      <c r="B140" s="359"/>
      <c r="C140" s="359"/>
      <c r="D140" s="359"/>
    </row>
    <row r="141" spans="2:4" s="83" customFormat="1" ht="12.75">
      <c r="B141" s="359"/>
      <c r="C141" s="359"/>
      <c r="D141" s="359"/>
    </row>
    <row r="142" spans="2:4" s="83" customFormat="1" ht="12.75">
      <c r="B142" s="359"/>
      <c r="C142" s="359"/>
      <c r="D142" s="359"/>
    </row>
    <row r="143" spans="2:4" s="83" customFormat="1" ht="12.75">
      <c r="B143" s="359"/>
      <c r="C143" s="359"/>
      <c r="D143" s="359"/>
    </row>
    <row r="144" spans="2:4" s="83" customFormat="1" ht="12.75">
      <c r="B144" s="359"/>
      <c r="C144" s="359"/>
      <c r="D144" s="359"/>
    </row>
    <row r="145" spans="2:4" s="83" customFormat="1" ht="12.75">
      <c r="B145" s="359"/>
      <c r="C145" s="359"/>
      <c r="D145" s="359"/>
    </row>
    <row r="146" spans="2:4" s="83" customFormat="1" ht="12.75">
      <c r="B146" s="359"/>
      <c r="C146" s="359"/>
      <c r="D146" s="359"/>
    </row>
    <row r="147" spans="2:4" s="83" customFormat="1" ht="12.75">
      <c r="B147" s="359"/>
      <c r="C147" s="359"/>
      <c r="D147" s="359"/>
    </row>
    <row r="148" spans="2:4" s="83" customFormat="1" ht="12.75">
      <c r="B148" s="359"/>
      <c r="C148" s="359"/>
      <c r="D148" s="359"/>
    </row>
    <row r="149" spans="2:4" s="83" customFormat="1" ht="12.75">
      <c r="B149" s="359"/>
      <c r="C149" s="359"/>
      <c r="D149" s="359"/>
    </row>
    <row r="150" spans="2:4" s="83" customFormat="1" ht="12.75">
      <c r="B150" s="359"/>
      <c r="C150" s="359"/>
      <c r="D150" s="359"/>
    </row>
    <row r="151" spans="2:4" s="83" customFormat="1" ht="12.75">
      <c r="B151" s="359"/>
      <c r="C151" s="359"/>
      <c r="D151" s="359"/>
    </row>
    <row r="152" spans="2:4" s="83" customFormat="1" ht="12.75">
      <c r="B152" s="359"/>
      <c r="C152" s="359"/>
      <c r="D152" s="359"/>
    </row>
    <row r="153" spans="2:4" s="83" customFormat="1" ht="12.75">
      <c r="B153" s="359"/>
      <c r="C153" s="359"/>
      <c r="D153" s="359"/>
    </row>
    <row r="154" spans="2:4" s="83" customFormat="1" ht="12.75">
      <c r="B154" s="359"/>
      <c r="C154" s="359"/>
      <c r="D154" s="359"/>
    </row>
    <row r="155" spans="2:4" s="83" customFormat="1" ht="12.75">
      <c r="B155" s="359"/>
      <c r="C155" s="359"/>
      <c r="D155" s="359"/>
    </row>
    <row r="156" spans="2:4" s="83" customFormat="1" ht="12.75">
      <c r="B156" s="359"/>
      <c r="C156" s="359"/>
      <c r="D156" s="359"/>
    </row>
    <row r="157" spans="2:4" s="83" customFormat="1" ht="12.75">
      <c r="B157" s="359"/>
      <c r="C157" s="359"/>
      <c r="D157" s="359"/>
    </row>
    <row r="158" spans="2:4" s="83" customFormat="1" ht="12.75">
      <c r="B158" s="359"/>
      <c r="C158" s="359"/>
      <c r="D158" s="359"/>
    </row>
    <row r="159" spans="2:4" s="83" customFormat="1" ht="12.75">
      <c r="B159" s="359"/>
      <c r="C159" s="359"/>
      <c r="D159" s="359"/>
    </row>
    <row r="160" spans="2:4" s="83" customFormat="1" ht="12.75">
      <c r="B160" s="359"/>
      <c r="C160" s="359"/>
      <c r="D160" s="359"/>
    </row>
    <row r="161" spans="2:4" s="83" customFormat="1" ht="12.75">
      <c r="B161" s="359"/>
      <c r="C161" s="359"/>
      <c r="D161" s="359"/>
    </row>
    <row r="162" spans="2:4" s="83" customFormat="1" ht="12.75">
      <c r="B162" s="359"/>
      <c r="C162" s="359"/>
      <c r="D162" s="359"/>
    </row>
    <row r="163" spans="2:4" s="83" customFormat="1" ht="12.75">
      <c r="B163" s="359"/>
      <c r="C163" s="359"/>
      <c r="D163" s="359"/>
    </row>
    <row r="164" spans="2:4" s="83" customFormat="1" ht="12.75">
      <c r="B164" s="359"/>
      <c r="C164" s="359"/>
      <c r="D164" s="359"/>
    </row>
    <row r="165" spans="2:4" s="83" customFormat="1" ht="12.75">
      <c r="B165" s="359"/>
      <c r="C165" s="359"/>
      <c r="D165" s="359"/>
    </row>
    <row r="166" spans="2:4" s="83" customFormat="1" ht="12.75">
      <c r="B166" s="359"/>
      <c r="C166" s="359"/>
      <c r="D166" s="359"/>
    </row>
    <row r="167" spans="2:4" s="83" customFormat="1" ht="12.75">
      <c r="B167" s="359"/>
      <c r="C167" s="359"/>
      <c r="D167" s="359"/>
    </row>
    <row r="168" spans="2:4" s="83" customFormat="1" ht="12.75">
      <c r="B168" s="359"/>
      <c r="C168" s="359"/>
      <c r="D168" s="359"/>
    </row>
    <row r="169" spans="2:4" s="83" customFormat="1" ht="12.75">
      <c r="B169" s="359"/>
      <c r="C169" s="359"/>
      <c r="D169" s="359"/>
    </row>
    <row r="170" spans="2:4" s="83" customFormat="1" ht="12.75">
      <c r="B170" s="359"/>
      <c r="C170" s="359"/>
      <c r="D170" s="359"/>
    </row>
    <row r="171" spans="2:4" s="83" customFormat="1" ht="12.75">
      <c r="B171" s="359"/>
      <c r="C171" s="359"/>
      <c r="D171" s="359"/>
    </row>
    <row r="172" spans="2:4" s="83" customFormat="1" ht="12.75">
      <c r="B172" s="359"/>
      <c r="C172" s="359"/>
      <c r="D172" s="359"/>
    </row>
    <row r="173" spans="2:4" s="83" customFormat="1" ht="12.75">
      <c r="B173" s="359"/>
      <c r="C173" s="359"/>
      <c r="D173" s="359"/>
    </row>
    <row r="174" spans="2:4" s="83" customFormat="1" ht="12.75">
      <c r="B174" s="359"/>
      <c r="C174" s="359"/>
      <c r="D174" s="359"/>
    </row>
    <row r="175" spans="2:4" s="83" customFormat="1" ht="12.75">
      <c r="B175" s="359"/>
      <c r="C175" s="359"/>
      <c r="D175" s="359"/>
    </row>
    <row r="176" spans="2:4" s="83" customFormat="1" ht="12.75">
      <c r="B176" s="359"/>
      <c r="C176" s="359"/>
      <c r="D176" s="359"/>
    </row>
    <row r="177" spans="2:4" s="83" customFormat="1" ht="12.75">
      <c r="B177" s="359"/>
      <c r="C177" s="359"/>
      <c r="D177" s="359"/>
    </row>
    <row r="178" spans="2:4" s="83" customFormat="1" ht="12.75">
      <c r="B178" s="359"/>
      <c r="C178" s="359"/>
      <c r="D178" s="359"/>
    </row>
    <row r="179" spans="2:4" s="83" customFormat="1" ht="12.75">
      <c r="B179" s="359"/>
      <c r="C179" s="359"/>
      <c r="D179" s="359"/>
    </row>
    <row r="180" spans="2:4" s="83" customFormat="1" ht="12.75">
      <c r="B180" s="359"/>
      <c r="C180" s="359"/>
      <c r="D180" s="359"/>
    </row>
    <row r="181" spans="2:4" s="83" customFormat="1" ht="12.75">
      <c r="B181" s="359"/>
      <c r="C181" s="359"/>
      <c r="D181" s="359"/>
    </row>
    <row r="182" spans="2:4" s="83" customFormat="1" ht="12.75">
      <c r="B182" s="359"/>
      <c r="C182" s="359"/>
      <c r="D182" s="359"/>
    </row>
    <row r="183" spans="2:4" s="83" customFormat="1" ht="12.75">
      <c r="B183" s="359"/>
      <c r="C183" s="359"/>
      <c r="D183" s="359"/>
    </row>
    <row r="184" spans="2:4" s="83" customFormat="1" ht="12.75">
      <c r="B184" s="359"/>
      <c r="C184" s="359"/>
      <c r="D184" s="359"/>
    </row>
    <row r="185" spans="2:4" s="83" customFormat="1" ht="12.75">
      <c r="B185" s="359"/>
      <c r="C185" s="359"/>
      <c r="D185" s="359"/>
    </row>
    <row r="186" spans="2:4" s="83" customFormat="1" ht="12.75">
      <c r="B186" s="359"/>
      <c r="C186" s="359"/>
      <c r="D186" s="359"/>
    </row>
    <row r="187" spans="2:4" s="83" customFormat="1" ht="12.75">
      <c r="B187" s="359"/>
      <c r="C187" s="359"/>
      <c r="D187" s="359"/>
    </row>
    <row r="188" spans="2:4" s="83" customFormat="1" ht="12.75">
      <c r="B188" s="359"/>
      <c r="C188" s="359"/>
      <c r="D188" s="359"/>
    </row>
    <row r="189" spans="2:4" s="83" customFormat="1" ht="12.75">
      <c r="B189" s="359"/>
      <c r="C189" s="359"/>
      <c r="D189" s="359"/>
    </row>
    <row r="190" spans="2:4" s="83" customFormat="1" ht="12.75">
      <c r="B190" s="359"/>
      <c r="C190" s="359"/>
      <c r="D190" s="359"/>
    </row>
    <row r="191" spans="2:4" s="83" customFormat="1" ht="12.75">
      <c r="B191" s="359"/>
      <c r="C191" s="359"/>
      <c r="D191" s="359"/>
    </row>
    <row r="192" spans="2:4" s="83" customFormat="1" ht="12.75">
      <c r="B192" s="359"/>
      <c r="C192" s="359"/>
      <c r="D192" s="359"/>
    </row>
    <row r="193" spans="2:4" s="83" customFormat="1" ht="12.75">
      <c r="B193" s="359"/>
      <c r="C193" s="359"/>
      <c r="D193" s="359"/>
    </row>
    <row r="194" spans="2:4" s="83" customFormat="1" ht="12.75">
      <c r="B194" s="359"/>
      <c r="C194" s="359"/>
      <c r="D194" s="359"/>
    </row>
    <row r="195" spans="2:4" s="83" customFormat="1" ht="12.75">
      <c r="B195" s="359"/>
      <c r="C195" s="359"/>
      <c r="D195" s="359"/>
    </row>
    <row r="196" spans="2:4" s="83" customFormat="1" ht="12.75">
      <c r="B196" s="359"/>
      <c r="C196" s="359"/>
      <c r="D196" s="359"/>
    </row>
    <row r="197" spans="2:4" s="83" customFormat="1" ht="12.75">
      <c r="B197" s="359"/>
      <c r="C197" s="359"/>
      <c r="D197" s="359"/>
    </row>
    <row r="198" spans="2:4" s="83" customFormat="1" ht="12.75">
      <c r="B198" s="359"/>
      <c r="C198" s="359"/>
      <c r="D198" s="359"/>
    </row>
    <row r="199" spans="2:4" s="83" customFormat="1" ht="12.75">
      <c r="B199" s="359"/>
      <c r="C199" s="359"/>
      <c r="D199" s="359"/>
    </row>
    <row r="200" spans="2:4" s="83" customFormat="1" ht="12.75">
      <c r="B200" s="359"/>
      <c r="C200" s="359"/>
      <c r="D200" s="359"/>
    </row>
    <row r="201" spans="2:4" s="83" customFormat="1" ht="12.75">
      <c r="B201" s="359"/>
      <c r="C201" s="359"/>
      <c r="D201" s="359"/>
    </row>
    <row r="202" spans="2:4" s="83" customFormat="1" ht="12.75">
      <c r="B202" s="359"/>
      <c r="C202" s="359"/>
      <c r="D202" s="359"/>
    </row>
    <row r="203" spans="2:4" s="83" customFormat="1" ht="12.75">
      <c r="B203" s="359"/>
      <c r="C203" s="359"/>
      <c r="D203" s="359"/>
    </row>
    <row r="204" spans="2:4" s="83" customFormat="1" ht="12.75">
      <c r="B204" s="359"/>
      <c r="C204" s="359"/>
      <c r="D204" s="359"/>
    </row>
    <row r="205" spans="2:4" s="83" customFormat="1" ht="12.75">
      <c r="B205" s="359"/>
      <c r="C205" s="359"/>
      <c r="D205" s="359"/>
    </row>
    <row r="206" spans="2:4" s="83" customFormat="1" ht="12.75">
      <c r="B206" s="359"/>
      <c r="C206" s="359"/>
      <c r="D206" s="359"/>
    </row>
    <row r="207" spans="2:4" s="83" customFormat="1" ht="12.75">
      <c r="B207" s="359"/>
      <c r="C207" s="359"/>
      <c r="D207" s="359"/>
    </row>
    <row r="208" spans="2:4" s="83" customFormat="1" ht="12.75">
      <c r="B208" s="359"/>
      <c r="C208" s="359"/>
      <c r="D208" s="359"/>
    </row>
    <row r="209" spans="2:4" s="83" customFormat="1" ht="12.75">
      <c r="B209" s="359"/>
      <c r="C209" s="359"/>
      <c r="D209" s="359"/>
    </row>
    <row r="210" spans="2:4" s="83" customFormat="1" ht="12.75">
      <c r="B210" s="359"/>
      <c r="C210" s="359"/>
      <c r="D210" s="359"/>
    </row>
    <row r="211" spans="2:4" s="83" customFormat="1" ht="12.75">
      <c r="B211" s="359"/>
      <c r="C211" s="359"/>
      <c r="D211" s="359"/>
    </row>
    <row r="212" spans="2:4" s="83" customFormat="1" ht="12.75">
      <c r="B212" s="359"/>
      <c r="C212" s="359"/>
      <c r="D212" s="359"/>
    </row>
    <row r="213" spans="2:4" s="83" customFormat="1" ht="12.75">
      <c r="B213" s="359"/>
      <c r="C213" s="359"/>
      <c r="D213" s="359"/>
    </row>
    <row r="214" spans="2:4" s="83" customFormat="1" ht="12.75">
      <c r="B214" s="359"/>
      <c r="C214" s="359"/>
      <c r="D214" s="359"/>
    </row>
    <row r="215" spans="2:4" s="83" customFormat="1" ht="12.75">
      <c r="B215" s="359"/>
      <c r="C215" s="359"/>
      <c r="D215" s="359"/>
    </row>
    <row r="216" spans="2:4" s="83" customFormat="1" ht="12.75">
      <c r="B216" s="359"/>
      <c r="C216" s="359"/>
      <c r="D216" s="359"/>
    </row>
  </sheetData>
  <sheetProtection selectLockedCells="1" selectUnlockedCells="1"/>
  <printOptions/>
  <pageMargins left="0" right="0" top="0.5513888888888889" bottom="0.5513888888888889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7"/>
  <sheetViews>
    <sheetView workbookViewId="0" topLeftCell="A13">
      <selection activeCell="F25" sqref="F25"/>
    </sheetView>
  </sheetViews>
  <sheetFormatPr defaultColWidth="9.140625" defaultRowHeight="12.75"/>
  <cols>
    <col min="1" max="1" width="6.421875" style="4" customWidth="1"/>
    <col min="2" max="2" width="37.7109375" style="88" customWidth="1"/>
    <col min="3" max="3" width="10.57421875" style="88" customWidth="1"/>
    <col min="4" max="5" width="10.00390625" style="88" customWidth="1"/>
    <col min="6" max="6" width="10.28125" style="4" customWidth="1"/>
    <col min="7" max="7" width="7.00390625" style="4" customWidth="1"/>
    <col min="8" max="8" width="7.140625" style="4" customWidth="1"/>
    <col min="9" max="16384" width="9.28125" style="4" customWidth="1"/>
  </cols>
  <sheetData>
    <row r="1" spans="1:256" s="83" customFormat="1" ht="15" customHeight="1">
      <c r="A1" s="363"/>
      <c r="B1" s="364"/>
      <c r="C1" s="364"/>
      <c r="D1" s="364"/>
      <c r="E1" s="364"/>
      <c r="F1" s="4"/>
      <c r="G1" s="4"/>
      <c r="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3" customFormat="1" ht="15" customHeight="1">
      <c r="A2" s="363"/>
      <c r="B2" s="364"/>
      <c r="C2" s="364"/>
      <c r="D2" s="364"/>
      <c r="E2" s="364"/>
      <c r="F2" s="4"/>
      <c r="G2" s="4"/>
      <c r="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13" customFormat="1" ht="12.75">
      <c r="A3" s="19" t="s">
        <v>30</v>
      </c>
      <c r="B3" s="365" t="s">
        <v>182</v>
      </c>
      <c r="C3" s="365"/>
      <c r="D3" s="365"/>
      <c r="E3" s="365"/>
      <c r="F3" s="90"/>
      <c r="G3" s="90"/>
      <c r="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83" customFormat="1" ht="12.75">
      <c r="A4" s="4"/>
      <c r="B4" s="88"/>
      <c r="C4" s="88"/>
      <c r="D4" s="88"/>
      <c r="E4" s="88"/>
      <c r="F4" s="4"/>
      <c r="G4" s="4"/>
      <c r="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3" customFormat="1" ht="12.75">
      <c r="A5" s="4"/>
      <c r="B5" s="88"/>
      <c r="C5" s="88"/>
      <c r="D5" s="88"/>
      <c r="E5" s="88"/>
      <c r="F5" s="4"/>
      <c r="G5" s="4"/>
      <c r="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66" customFormat="1" ht="38.25" customHeight="1">
      <c r="A6" s="205" t="s">
        <v>45</v>
      </c>
      <c r="B6" s="237" t="s">
        <v>98</v>
      </c>
      <c r="C6" s="101" t="s">
        <v>183</v>
      </c>
      <c r="D6" s="101" t="s">
        <v>18</v>
      </c>
      <c r="E6" s="101" t="s">
        <v>19</v>
      </c>
      <c r="F6" s="101" t="s">
        <v>20</v>
      </c>
      <c r="G6" s="101" t="s">
        <v>49</v>
      </c>
      <c r="H6" s="101" t="s">
        <v>114</v>
      </c>
      <c r="GI6" s="367"/>
      <c r="GJ6" s="367"/>
      <c r="GK6" s="367"/>
      <c r="GL6" s="367"/>
      <c r="GM6" s="367"/>
      <c r="GN6" s="367"/>
      <c r="GO6" s="367"/>
      <c r="GP6" s="367"/>
      <c r="GQ6" s="367"/>
      <c r="GR6" s="367"/>
      <c r="GS6" s="367"/>
      <c r="GT6" s="367"/>
      <c r="GU6" s="367"/>
      <c r="GV6" s="367"/>
      <c r="GW6" s="367"/>
      <c r="GX6" s="367"/>
      <c r="GY6" s="367"/>
      <c r="GZ6" s="367"/>
      <c r="HA6" s="367"/>
      <c r="HB6" s="367"/>
      <c r="HC6" s="367"/>
      <c r="HD6" s="367"/>
      <c r="HE6" s="367"/>
      <c r="HF6" s="367"/>
      <c r="HG6" s="367"/>
      <c r="HH6" s="367"/>
      <c r="HI6" s="367"/>
      <c r="HJ6" s="367"/>
      <c r="HK6" s="367"/>
      <c r="HL6" s="367"/>
      <c r="HM6" s="367"/>
      <c r="HN6" s="367"/>
      <c r="HO6" s="367"/>
      <c r="HP6" s="367"/>
      <c r="HQ6" s="367"/>
      <c r="HR6" s="367"/>
      <c r="HS6" s="367"/>
      <c r="HT6" s="367"/>
      <c r="HU6" s="367"/>
      <c r="HV6" s="367"/>
      <c r="HW6" s="367"/>
      <c r="HX6" s="367"/>
      <c r="HY6" s="367"/>
      <c r="HZ6" s="367"/>
      <c r="IA6" s="367"/>
      <c r="IB6" s="367"/>
      <c r="IC6" s="367"/>
      <c r="ID6" s="367"/>
      <c r="IE6" s="367"/>
      <c r="IF6" s="367"/>
      <c r="IG6" s="367"/>
      <c r="IH6" s="367"/>
      <c r="II6" s="367"/>
      <c r="IJ6" s="367"/>
      <c r="IK6" s="367"/>
      <c r="IL6" s="367"/>
      <c r="IM6" s="367"/>
      <c r="IN6" s="367"/>
      <c r="IO6" s="367"/>
      <c r="IP6" s="367"/>
      <c r="IQ6" s="367"/>
      <c r="IR6" s="367"/>
      <c r="IS6" s="367"/>
      <c r="IT6" s="367"/>
      <c r="IU6" s="367"/>
      <c r="IV6" s="367"/>
    </row>
    <row r="7" spans="1:256" s="63" customFormat="1" ht="12.75">
      <c r="A7" s="368">
        <v>1</v>
      </c>
      <c r="B7" s="369">
        <v>2</v>
      </c>
      <c r="C7" s="369">
        <v>3</v>
      </c>
      <c r="D7" s="369">
        <v>4</v>
      </c>
      <c r="E7" s="368">
        <v>5</v>
      </c>
      <c r="F7" s="368">
        <v>6</v>
      </c>
      <c r="G7" s="368">
        <v>7</v>
      </c>
      <c r="H7" s="368">
        <v>8</v>
      </c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83" customFormat="1" ht="24.75" customHeight="1">
      <c r="A8" s="370">
        <v>9</v>
      </c>
      <c r="B8" s="371" t="s">
        <v>184</v>
      </c>
      <c r="C8" s="372">
        <f aca="true" t="shared" si="0" ref="C8:F9">C9</f>
        <v>930508</v>
      </c>
      <c r="D8" s="373">
        <f t="shared" si="0"/>
        <v>198768</v>
      </c>
      <c r="E8" s="374">
        <f t="shared" si="0"/>
        <v>198768</v>
      </c>
      <c r="F8" s="374">
        <f t="shared" si="0"/>
        <v>371041</v>
      </c>
      <c r="G8" s="374">
        <f>F8/E8*100</f>
        <v>186.67038959993562</v>
      </c>
      <c r="H8" s="374">
        <f>F8/C8*100</f>
        <v>39.87510048274706</v>
      </c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13" customFormat="1" ht="15" customHeight="1">
      <c r="A9" s="122">
        <v>92</v>
      </c>
      <c r="B9" s="123" t="s">
        <v>185</v>
      </c>
      <c r="C9" s="124">
        <f t="shared" si="0"/>
        <v>930508</v>
      </c>
      <c r="D9" s="124">
        <f t="shared" si="0"/>
        <v>198768</v>
      </c>
      <c r="E9" s="170">
        <f t="shared" si="0"/>
        <v>198768</v>
      </c>
      <c r="F9" s="170">
        <f t="shared" si="0"/>
        <v>371041</v>
      </c>
      <c r="G9" s="167">
        <f>F9/E9*100</f>
        <v>186.67038959993562</v>
      </c>
      <c r="H9" s="167">
        <f>F9/C9*100</f>
        <v>39.87510048274706</v>
      </c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s="200" customFormat="1" ht="15" customHeight="1">
      <c r="A10" s="375">
        <v>922</v>
      </c>
      <c r="B10" s="190" t="s">
        <v>186</v>
      </c>
      <c r="C10" s="191">
        <v>930508</v>
      </c>
      <c r="D10" s="230">
        <v>198768</v>
      </c>
      <c r="E10" s="376">
        <v>198768</v>
      </c>
      <c r="F10" s="376">
        <v>371041</v>
      </c>
      <c r="G10" s="376">
        <f>F9/E9*100</f>
        <v>186.67038959993562</v>
      </c>
      <c r="H10" s="377">
        <f>F10/C10*100</f>
        <v>39.87510048274706</v>
      </c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spans="1:256" s="213" customFormat="1" ht="15" customHeight="1">
      <c r="A11" s="378"/>
      <c r="B11" s="379"/>
      <c r="C11" s="379"/>
      <c r="D11" s="379"/>
      <c r="E11" s="379"/>
      <c r="F11" s="93"/>
      <c r="G11" s="93"/>
      <c r="H11" s="93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s="83" customFormat="1" ht="15" customHeight="1">
      <c r="A12" s="380"/>
      <c r="B12" s="235"/>
      <c r="C12" s="235"/>
      <c r="D12" s="235"/>
      <c r="E12" s="235"/>
      <c r="F12" s="96"/>
      <c r="G12" s="96"/>
      <c r="H12" s="96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3" customFormat="1" ht="15" customHeight="1">
      <c r="A13" s="380"/>
      <c r="B13" s="235"/>
      <c r="C13" s="235"/>
      <c r="D13" s="235"/>
      <c r="E13" s="235"/>
      <c r="F13" s="4"/>
      <c r="G13" s="4"/>
      <c r="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13" customFormat="1" ht="15" customHeight="1">
      <c r="A14" s="378"/>
      <c r="B14" s="379"/>
      <c r="C14" s="379"/>
      <c r="D14" s="379"/>
      <c r="E14" s="379"/>
      <c r="F14" s="93"/>
      <c r="G14" s="93"/>
      <c r="H14" s="93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s="83" customFormat="1" ht="15" customHeight="1">
      <c r="A15" s="380"/>
      <c r="B15" s="235"/>
      <c r="C15" s="235"/>
      <c r="D15" s="235"/>
      <c r="E15" s="235"/>
      <c r="F15" s="96"/>
      <c r="G15" s="96"/>
      <c r="H15" s="96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13" customFormat="1" ht="15" customHeight="1">
      <c r="A16" s="378" t="s">
        <v>34</v>
      </c>
      <c r="B16" s="379" t="s">
        <v>187</v>
      </c>
      <c r="C16" s="379"/>
      <c r="D16" s="379"/>
      <c r="E16" s="379"/>
      <c r="F16" s="93"/>
      <c r="G16" s="93"/>
      <c r="H16" s="93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s="83" customFormat="1" ht="15" customHeight="1">
      <c r="A17" s="380"/>
      <c r="B17" s="235"/>
      <c r="C17" s="235"/>
      <c r="D17" s="235"/>
      <c r="E17" s="235"/>
      <c r="F17" s="96"/>
      <c r="G17" s="96"/>
      <c r="H17" s="96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66" customFormat="1" ht="38.25" customHeight="1">
      <c r="A18" s="99" t="s">
        <v>45</v>
      </c>
      <c r="B18" s="381" t="s">
        <v>188</v>
      </c>
      <c r="C18" s="101" t="s">
        <v>183</v>
      </c>
      <c r="D18" s="101" t="s">
        <v>18</v>
      </c>
      <c r="E18" s="101" t="s">
        <v>19</v>
      </c>
      <c r="F18" s="101" t="s">
        <v>48</v>
      </c>
      <c r="G18" s="101" t="s">
        <v>49</v>
      </c>
      <c r="H18" s="101" t="s">
        <v>50</v>
      </c>
      <c r="GI18" s="367"/>
      <c r="GJ18" s="367"/>
      <c r="GK18" s="367"/>
      <c r="GL18" s="367"/>
      <c r="GM18" s="367"/>
      <c r="GN18" s="367"/>
      <c r="GO18" s="367"/>
      <c r="GP18" s="367"/>
      <c r="GQ18" s="367"/>
      <c r="GR18" s="367"/>
      <c r="GS18" s="367"/>
      <c r="GT18" s="367"/>
      <c r="GU18" s="367"/>
      <c r="GV18" s="367"/>
      <c r="GW18" s="367"/>
      <c r="GX18" s="367"/>
      <c r="GY18" s="367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  <c r="HQ18" s="367"/>
      <c r="HR18" s="367"/>
      <c r="HS18" s="367"/>
      <c r="HT18" s="367"/>
      <c r="HU18" s="367"/>
      <c r="HV18" s="367"/>
      <c r="HW18" s="367"/>
      <c r="HX18" s="367"/>
      <c r="HY18" s="367"/>
      <c r="HZ18" s="367"/>
      <c r="IA18" s="367"/>
      <c r="IB18" s="367"/>
      <c r="IC18" s="367"/>
      <c r="ID18" s="367"/>
      <c r="IE18" s="367"/>
      <c r="IF18" s="367"/>
      <c r="IG18" s="367"/>
      <c r="IH18" s="367"/>
      <c r="II18" s="367"/>
      <c r="IJ18" s="367"/>
      <c r="IK18" s="367"/>
      <c r="IL18" s="367"/>
      <c r="IM18" s="367"/>
      <c r="IN18" s="367"/>
      <c r="IO18" s="367"/>
      <c r="IP18" s="367"/>
      <c r="IQ18" s="367"/>
      <c r="IR18" s="367"/>
      <c r="IS18" s="367"/>
      <c r="IT18" s="367"/>
      <c r="IU18" s="367"/>
      <c r="IV18" s="367"/>
    </row>
    <row r="19" spans="1:256" s="209" customFormat="1" ht="11.25">
      <c r="A19" s="105">
        <v>1</v>
      </c>
      <c r="B19" s="106">
        <v>2</v>
      </c>
      <c r="C19" s="106">
        <v>3</v>
      </c>
      <c r="D19" s="106">
        <v>4</v>
      </c>
      <c r="E19" s="105">
        <v>5</v>
      </c>
      <c r="F19" s="105">
        <v>6</v>
      </c>
      <c r="G19" s="105">
        <v>7</v>
      </c>
      <c r="H19" s="105">
        <v>8</v>
      </c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s="83" customFormat="1" ht="24.75" customHeight="1">
      <c r="A20" s="382">
        <v>8</v>
      </c>
      <c r="B20" s="383" t="s">
        <v>189</v>
      </c>
      <c r="C20" s="384">
        <f aca="true" t="shared" si="1" ref="C20:F21">C21</f>
        <v>4000000</v>
      </c>
      <c r="D20" s="385">
        <f t="shared" si="1"/>
        <v>2700000</v>
      </c>
      <c r="E20" s="385">
        <f t="shared" si="1"/>
        <v>2700000</v>
      </c>
      <c r="F20" s="385">
        <f t="shared" si="1"/>
        <v>2700000</v>
      </c>
      <c r="G20" s="385">
        <f>F20/E20*100</f>
        <v>100</v>
      </c>
      <c r="H20" s="385">
        <f>F20/C20*100</f>
        <v>67.5</v>
      </c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13" customFormat="1" ht="15" customHeight="1">
      <c r="A21" s="122">
        <v>81</v>
      </c>
      <c r="B21" s="123" t="s">
        <v>190</v>
      </c>
      <c r="C21" s="124">
        <f t="shared" si="1"/>
        <v>4000000</v>
      </c>
      <c r="D21" s="386">
        <f t="shared" si="1"/>
        <v>2700000</v>
      </c>
      <c r="E21" s="386">
        <f t="shared" si="1"/>
        <v>2700000</v>
      </c>
      <c r="F21" s="386">
        <f t="shared" si="1"/>
        <v>2700000</v>
      </c>
      <c r="G21" s="386">
        <f>F21/E21*100</f>
        <v>100</v>
      </c>
      <c r="H21" s="386">
        <f>F21/C21*100</f>
        <v>67.5</v>
      </c>
      <c r="K21" s="387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s="200" customFormat="1" ht="21.75">
      <c r="A22" s="144">
        <v>815</v>
      </c>
      <c r="B22" s="130" t="s">
        <v>191</v>
      </c>
      <c r="C22" s="131">
        <v>4000000</v>
      </c>
      <c r="D22" s="388">
        <v>2700000</v>
      </c>
      <c r="E22" s="388">
        <v>2700000</v>
      </c>
      <c r="F22" s="388">
        <v>2700000</v>
      </c>
      <c r="G22" s="389">
        <f>F22/E22*100</f>
        <v>100</v>
      </c>
      <c r="H22" s="389">
        <f>F22/C22*100</f>
        <v>67.5</v>
      </c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s="213" customFormat="1" ht="24.75" customHeight="1">
      <c r="A23" s="390">
        <v>5</v>
      </c>
      <c r="B23" s="391" t="s">
        <v>192</v>
      </c>
      <c r="C23" s="392">
        <f>C51+C26+C28</f>
        <v>817793</v>
      </c>
      <c r="D23" s="393">
        <f>D24+D26+D28</f>
        <v>0</v>
      </c>
      <c r="E23" s="393">
        <f>E24+E26+E28</f>
        <v>0</v>
      </c>
      <c r="F23" s="393">
        <f>F24+F26+F28</f>
        <v>0</v>
      </c>
      <c r="G23" s="393">
        <v>0</v>
      </c>
      <c r="H23" s="393">
        <f>F23/C23*100</f>
        <v>0</v>
      </c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s="213" customFormat="1" ht="18" customHeight="1">
      <c r="A24" s="155">
        <v>51</v>
      </c>
      <c r="B24" s="156" t="s">
        <v>193</v>
      </c>
      <c r="C24" s="394">
        <f>C25</f>
        <v>0</v>
      </c>
      <c r="D24" s="395">
        <v>0</v>
      </c>
      <c r="E24" s="395">
        <v>0</v>
      </c>
      <c r="F24" s="386">
        <f>F25</f>
        <v>0</v>
      </c>
      <c r="G24" s="396">
        <v>0</v>
      </c>
      <c r="H24" s="396">
        <v>0</v>
      </c>
      <c r="GI24" s="397"/>
      <c r="GJ24" s="397"/>
      <c r="GK24" s="397"/>
      <c r="GL24" s="397"/>
      <c r="GM24" s="397"/>
      <c r="GN24" s="397"/>
      <c r="GO24" s="397"/>
      <c r="GP24" s="397"/>
      <c r="GQ24" s="397"/>
      <c r="GR24" s="397"/>
      <c r="GS24" s="397"/>
      <c r="GT24" s="397"/>
      <c r="GU24" s="397"/>
      <c r="GV24" s="397"/>
      <c r="GW24" s="397"/>
      <c r="GX24" s="397"/>
      <c r="GY24" s="397"/>
      <c r="GZ24" s="397"/>
      <c r="HA24" s="397"/>
      <c r="HB24" s="397"/>
      <c r="HC24" s="397"/>
      <c r="HD24" s="397"/>
      <c r="HE24" s="397"/>
      <c r="HF24" s="397"/>
      <c r="HG24" s="397"/>
      <c r="HH24" s="397"/>
      <c r="HI24" s="397"/>
      <c r="HJ24" s="397"/>
      <c r="HK24" s="397"/>
      <c r="HL24" s="397"/>
      <c r="HM24" s="397"/>
      <c r="HN24" s="397"/>
      <c r="HO24" s="397"/>
      <c r="HP24" s="397"/>
      <c r="HQ24" s="397"/>
      <c r="HR24" s="397"/>
      <c r="HS24" s="397"/>
      <c r="HT24" s="397"/>
      <c r="HU24" s="397"/>
      <c r="HV24" s="397"/>
      <c r="HW24" s="397"/>
      <c r="HX24" s="397"/>
      <c r="HY24" s="397"/>
      <c r="HZ24" s="397"/>
      <c r="IA24" s="397"/>
      <c r="IB24" s="397"/>
      <c r="IC24" s="397"/>
      <c r="ID24" s="397"/>
      <c r="IE24" s="397"/>
      <c r="IF24" s="397"/>
      <c r="IG24" s="397"/>
      <c r="IH24" s="397"/>
      <c r="II24" s="397"/>
      <c r="IJ24" s="397"/>
      <c r="IK24" s="397"/>
      <c r="IL24" s="397"/>
      <c r="IM24" s="397"/>
      <c r="IN24" s="397"/>
      <c r="IO24" s="397"/>
      <c r="IP24" s="397"/>
      <c r="IQ24" s="397"/>
      <c r="IR24" s="397"/>
      <c r="IS24" s="397"/>
      <c r="IT24" s="397"/>
      <c r="IU24" s="397"/>
      <c r="IV24" s="397"/>
    </row>
    <row r="25" spans="1:256" s="322" customFormat="1" ht="12.75">
      <c r="A25" s="149">
        <v>516</v>
      </c>
      <c r="B25" s="150" t="s">
        <v>194</v>
      </c>
      <c r="C25" s="398">
        <v>0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GI25" s="399"/>
      <c r="GJ25" s="399"/>
      <c r="GK25" s="399"/>
      <c r="GL25" s="399"/>
      <c r="GM25" s="399"/>
      <c r="GN25" s="399"/>
      <c r="GO25" s="399"/>
      <c r="GP25" s="399"/>
      <c r="GQ25" s="399"/>
      <c r="GR25" s="399"/>
      <c r="GS25" s="399"/>
      <c r="GT25" s="399"/>
      <c r="GU25" s="399"/>
      <c r="GV25" s="399"/>
      <c r="GW25" s="399"/>
      <c r="GX25" s="399"/>
      <c r="GY25" s="399"/>
      <c r="GZ25" s="399"/>
      <c r="HA25" s="399"/>
      <c r="HB25" s="399"/>
      <c r="HC25" s="399"/>
      <c r="HD25" s="399"/>
      <c r="HE25" s="399"/>
      <c r="HF25" s="399"/>
      <c r="HG25" s="399"/>
      <c r="HH25" s="399"/>
      <c r="HI25" s="399"/>
      <c r="HJ25" s="399"/>
      <c r="HK25" s="399"/>
      <c r="HL25" s="399"/>
      <c r="HM25" s="399"/>
      <c r="HN25" s="399"/>
      <c r="HO25" s="399"/>
      <c r="HP25" s="399"/>
      <c r="HQ25" s="399"/>
      <c r="HR25" s="399"/>
      <c r="HS25" s="399"/>
      <c r="HT25" s="399"/>
      <c r="HU25" s="399"/>
      <c r="HV25" s="399"/>
      <c r="HW25" s="399"/>
      <c r="HX25" s="399"/>
      <c r="HY25" s="399"/>
      <c r="HZ25" s="399"/>
      <c r="IA25" s="399"/>
      <c r="IB25" s="399"/>
      <c r="IC25" s="399"/>
      <c r="ID25" s="399"/>
      <c r="IE25" s="399"/>
      <c r="IF25" s="399"/>
      <c r="IG25" s="399"/>
      <c r="IH25" s="399"/>
      <c r="II25" s="399"/>
      <c r="IJ25" s="399"/>
      <c r="IK25" s="399"/>
      <c r="IL25" s="399"/>
      <c r="IM25" s="399"/>
      <c r="IN25" s="399"/>
      <c r="IO25" s="399"/>
      <c r="IP25" s="399"/>
      <c r="IQ25" s="399"/>
      <c r="IR25" s="399"/>
      <c r="IS25" s="399"/>
      <c r="IT25" s="399"/>
      <c r="IU25" s="399"/>
      <c r="IV25" s="399"/>
    </row>
    <row r="26" spans="1:256" s="213" customFormat="1" ht="15" customHeight="1">
      <c r="A26" s="122">
        <v>53</v>
      </c>
      <c r="B26" s="123" t="s">
        <v>180</v>
      </c>
      <c r="C26" s="124">
        <f>C27</f>
        <v>300000</v>
      </c>
      <c r="D26" s="386">
        <f>D27</f>
        <v>0</v>
      </c>
      <c r="E26" s="386">
        <f>E27</f>
        <v>0</v>
      </c>
      <c r="F26" s="386">
        <f>F27</f>
        <v>0</v>
      </c>
      <c r="G26" s="386">
        <v>0</v>
      </c>
      <c r="H26" s="386">
        <f>F26/C26*100</f>
        <v>0</v>
      </c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</row>
    <row r="27" spans="1:256" s="213" customFormat="1" ht="15" customHeight="1">
      <c r="A27" s="400">
        <v>534</v>
      </c>
      <c r="B27" s="150" t="s">
        <v>195</v>
      </c>
      <c r="C27" s="151">
        <v>300000</v>
      </c>
      <c r="D27" s="389">
        <v>0</v>
      </c>
      <c r="E27" s="389">
        <v>0</v>
      </c>
      <c r="F27" s="388">
        <v>0</v>
      </c>
      <c r="G27" s="389">
        <v>0</v>
      </c>
      <c r="H27" s="389">
        <v>0</v>
      </c>
      <c r="GI27" s="401"/>
      <c r="GJ27" s="401"/>
      <c r="GK27" s="401"/>
      <c r="GL27" s="401"/>
      <c r="GM27" s="401"/>
      <c r="GN27" s="401"/>
      <c r="GO27" s="401"/>
      <c r="GP27" s="401"/>
      <c r="GQ27" s="401"/>
      <c r="GR27" s="401"/>
      <c r="GS27" s="401"/>
      <c r="GT27" s="401"/>
      <c r="GU27" s="401"/>
      <c r="GV27" s="401"/>
      <c r="GW27" s="401"/>
      <c r="GX27" s="401"/>
      <c r="GY27" s="401"/>
      <c r="GZ27" s="401"/>
      <c r="HA27" s="401"/>
      <c r="HB27" s="401"/>
      <c r="HC27" s="401"/>
      <c r="HD27" s="401"/>
      <c r="HE27" s="401"/>
      <c r="HF27" s="401"/>
      <c r="HG27" s="401"/>
      <c r="HH27" s="401"/>
      <c r="HI27" s="401"/>
      <c r="HJ27" s="401"/>
      <c r="HK27" s="401"/>
      <c r="HL27" s="401"/>
      <c r="HM27" s="401"/>
      <c r="HN27" s="401"/>
      <c r="HO27" s="401"/>
      <c r="HP27" s="401"/>
      <c r="HQ27" s="401"/>
      <c r="HR27" s="401"/>
      <c r="HS27" s="401"/>
      <c r="HT27" s="401"/>
      <c r="HU27" s="401"/>
      <c r="HV27" s="401"/>
      <c r="HW27" s="401"/>
      <c r="HX27" s="401"/>
      <c r="HY27" s="401"/>
      <c r="HZ27" s="401"/>
      <c r="IA27" s="401"/>
      <c r="IB27" s="401"/>
      <c r="IC27" s="401"/>
      <c r="ID27" s="401"/>
      <c r="IE27" s="401"/>
      <c r="IF27" s="401"/>
      <c r="IG27" s="401"/>
      <c r="IH27" s="401"/>
      <c r="II27" s="401"/>
      <c r="IJ27" s="401"/>
      <c r="IK27" s="401"/>
      <c r="IL27" s="401"/>
      <c r="IM27" s="401"/>
      <c r="IN27" s="401"/>
      <c r="IO27" s="401"/>
      <c r="IP27" s="401"/>
      <c r="IQ27" s="401"/>
      <c r="IR27" s="401"/>
      <c r="IS27" s="401"/>
      <c r="IT27" s="401"/>
      <c r="IU27" s="401"/>
      <c r="IV27" s="401"/>
    </row>
    <row r="28" spans="1:256" s="213" customFormat="1" ht="15" customHeight="1">
      <c r="A28" s="402">
        <v>54</v>
      </c>
      <c r="B28" s="403" t="s">
        <v>196</v>
      </c>
      <c r="C28" s="404">
        <f>C29</f>
        <v>517793</v>
      </c>
      <c r="D28" s="386">
        <f>D29</f>
        <v>0</v>
      </c>
      <c r="E28" s="386">
        <f>E29</f>
        <v>0</v>
      </c>
      <c r="F28" s="386">
        <f>F29</f>
        <v>0</v>
      </c>
      <c r="G28" s="386">
        <v>0</v>
      </c>
      <c r="H28" s="386">
        <f>F28/C28*100</f>
        <v>0</v>
      </c>
      <c r="I28" s="405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</row>
    <row r="29" spans="1:256" s="200" customFormat="1" ht="21.75">
      <c r="A29" s="375">
        <v>544</v>
      </c>
      <c r="B29" s="190" t="s">
        <v>197</v>
      </c>
      <c r="C29" s="191">
        <v>517793</v>
      </c>
      <c r="D29" s="406">
        <v>0</v>
      </c>
      <c r="E29" s="406">
        <v>0</v>
      </c>
      <c r="F29" s="406">
        <v>0</v>
      </c>
      <c r="G29" s="407">
        <v>0</v>
      </c>
      <c r="H29" s="407">
        <v>0</v>
      </c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</row>
    <row r="30" spans="1:256" s="213" customFormat="1" ht="15" customHeight="1">
      <c r="A30" s="408"/>
      <c r="B30" s="409"/>
      <c r="C30" s="409"/>
      <c r="D30" s="409"/>
      <c r="E30" s="409"/>
      <c r="F30" s="90"/>
      <c r="G30" s="90"/>
      <c r="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1:256" s="213" customFormat="1" ht="15" customHeight="1">
      <c r="A31" s="408"/>
      <c r="B31" s="409"/>
      <c r="C31" s="409"/>
      <c r="D31" s="409"/>
      <c r="E31" s="409"/>
      <c r="F31" s="90"/>
      <c r="G31" s="90"/>
      <c r="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</row>
    <row r="32" spans="1:256" s="83" customFormat="1" ht="15" customHeight="1">
      <c r="A32" s="363"/>
      <c r="B32" s="364"/>
      <c r="C32" s="364"/>
      <c r="D32" s="364"/>
      <c r="E32" s="364"/>
      <c r="F32" s="4"/>
      <c r="G32" s="4"/>
      <c r="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83" customFormat="1" ht="15" customHeight="1">
      <c r="A33" s="363"/>
      <c r="B33" s="364"/>
      <c r="C33" s="364"/>
      <c r="D33" s="364"/>
      <c r="E33" s="364"/>
      <c r="F33" s="4"/>
      <c r="G33" s="4"/>
      <c r="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13" customFormat="1" ht="15" customHeight="1">
      <c r="A34" s="408"/>
      <c r="B34" s="409"/>
      <c r="C34" s="409"/>
      <c r="D34" s="409"/>
      <c r="E34" s="409"/>
      <c r="F34" s="90"/>
      <c r="G34" s="90"/>
      <c r="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1:256" s="213" customFormat="1" ht="15" customHeight="1">
      <c r="A35" s="408"/>
      <c r="B35" s="409"/>
      <c r="C35" s="409"/>
      <c r="D35" s="409"/>
      <c r="E35" s="409"/>
      <c r="F35" s="90"/>
      <c r="G35" s="90"/>
      <c r="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s="200" customFormat="1" ht="15" customHeight="1">
      <c r="A36" s="410"/>
      <c r="B36" s="364"/>
      <c r="C36" s="364"/>
      <c r="D36" s="364"/>
      <c r="E36" s="364"/>
      <c r="F36" s="146"/>
      <c r="G36" s="146"/>
      <c r="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256" s="213" customFormat="1" ht="15" customHeight="1">
      <c r="A37" s="408"/>
      <c r="B37" s="409"/>
      <c r="C37" s="409"/>
      <c r="D37" s="409"/>
      <c r="E37" s="409"/>
      <c r="F37" s="90"/>
      <c r="G37" s="90"/>
      <c r="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1:256" s="213" customFormat="1" ht="15" customHeight="1">
      <c r="A38" s="408"/>
      <c r="B38" s="409"/>
      <c r="C38" s="409"/>
      <c r="D38" s="409"/>
      <c r="E38" s="409"/>
      <c r="F38" s="90"/>
      <c r="G38" s="90"/>
      <c r="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s="83" customFormat="1" ht="15" customHeight="1">
      <c r="A39" s="363"/>
      <c r="B39" s="364"/>
      <c r="C39" s="364"/>
      <c r="D39" s="364"/>
      <c r="E39" s="364"/>
      <c r="F39" s="4"/>
      <c r="G39" s="4"/>
      <c r="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83" customFormat="1" ht="15" customHeight="1">
      <c r="A40" s="363"/>
      <c r="B40" s="364"/>
      <c r="C40" s="364"/>
      <c r="D40" s="364"/>
      <c r="E40" s="364"/>
      <c r="F40" s="4"/>
      <c r="G40" s="4"/>
      <c r="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13" customFormat="1" ht="15" customHeight="1">
      <c r="A41" s="408"/>
      <c r="B41" s="409"/>
      <c r="C41" s="409"/>
      <c r="D41" s="409"/>
      <c r="E41" s="409"/>
      <c r="F41" s="90"/>
      <c r="G41" s="90"/>
      <c r="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spans="1:256" s="83" customFormat="1" ht="15" customHeight="1">
      <c r="A42" s="363"/>
      <c r="B42" s="364"/>
      <c r="C42" s="364"/>
      <c r="D42" s="364"/>
      <c r="E42" s="364"/>
      <c r="F42" s="4"/>
      <c r="G42" s="4"/>
      <c r="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83" customFormat="1" ht="15" customHeight="1">
      <c r="A43" s="363"/>
      <c r="B43" s="364"/>
      <c r="C43" s="364"/>
      <c r="D43" s="364"/>
      <c r="E43" s="364"/>
      <c r="F43" s="4"/>
      <c r="G43" s="4"/>
      <c r="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83" customFormat="1" ht="15" customHeight="1">
      <c r="A44" s="363"/>
      <c r="B44" s="364"/>
      <c r="C44" s="364"/>
      <c r="D44" s="364"/>
      <c r="E44" s="364"/>
      <c r="F44" s="4"/>
      <c r="G44" s="4"/>
      <c r="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13" customFormat="1" ht="15" customHeight="1">
      <c r="A45" s="408"/>
      <c r="B45" s="409"/>
      <c r="C45" s="409"/>
      <c r="D45" s="409"/>
      <c r="E45" s="409"/>
      <c r="F45" s="90"/>
      <c r="G45" s="90"/>
      <c r="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</row>
    <row r="46" spans="1:256" s="213" customFormat="1" ht="15" customHeight="1">
      <c r="A46" s="408"/>
      <c r="B46" s="409"/>
      <c r="C46" s="409"/>
      <c r="D46" s="409"/>
      <c r="E46" s="409"/>
      <c r="F46" s="90"/>
      <c r="G46" s="90"/>
      <c r="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</row>
    <row r="47" spans="1:256" s="83" customFormat="1" ht="15" customHeight="1">
      <c r="A47" s="363"/>
      <c r="B47" s="364"/>
      <c r="C47" s="364"/>
      <c r="D47" s="364"/>
      <c r="E47" s="364"/>
      <c r="F47" s="4"/>
      <c r="G47" s="4"/>
      <c r="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13" customFormat="1" ht="15" customHeight="1">
      <c r="A48" s="408"/>
      <c r="B48" s="409"/>
      <c r="C48" s="409"/>
      <c r="D48" s="409"/>
      <c r="E48" s="409"/>
      <c r="F48" s="90"/>
      <c r="G48" s="90"/>
      <c r="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</row>
    <row r="49" spans="1:256" s="83" customFormat="1" ht="15" customHeight="1">
      <c r="A49" s="363"/>
      <c r="B49" s="364"/>
      <c r="C49" s="364"/>
      <c r="D49" s="364"/>
      <c r="E49" s="364"/>
      <c r="F49" s="4"/>
      <c r="G49" s="4"/>
      <c r="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3" customFormat="1" ht="15" customHeight="1">
      <c r="A50" s="363"/>
      <c r="B50" s="364"/>
      <c r="C50" s="364"/>
      <c r="D50" s="364"/>
      <c r="E50" s="364"/>
      <c r="F50" s="4"/>
      <c r="G50" s="4"/>
      <c r="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3" customFormat="1" ht="15" customHeight="1">
      <c r="A51" s="363"/>
      <c r="B51" s="364"/>
      <c r="C51" s="364"/>
      <c r="D51" s="364"/>
      <c r="E51" s="364"/>
      <c r="F51" s="4"/>
      <c r="G51" s="4"/>
      <c r="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13" customFormat="1" ht="15" customHeight="1">
      <c r="A52" s="408"/>
      <c r="B52" s="409"/>
      <c r="C52" s="409"/>
      <c r="D52" s="409"/>
      <c r="E52" s="409"/>
      <c r="F52" s="90"/>
      <c r="G52" s="90"/>
      <c r="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</row>
    <row r="53" spans="1:256" s="213" customFormat="1" ht="15" customHeight="1">
      <c r="A53" s="408"/>
      <c r="B53" s="409"/>
      <c r="C53" s="409"/>
      <c r="D53" s="409"/>
      <c r="E53" s="409"/>
      <c r="F53" s="90"/>
      <c r="G53" s="90"/>
      <c r="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</row>
    <row r="54" spans="1:256" s="83" customFormat="1" ht="15" customHeight="1">
      <c r="A54" s="363"/>
      <c r="B54" s="364"/>
      <c r="C54" s="364"/>
      <c r="D54" s="364"/>
      <c r="E54" s="364"/>
      <c r="F54" s="4"/>
      <c r="G54" s="4"/>
      <c r="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83" customFormat="1" ht="12.75">
      <c r="A55" s="195"/>
      <c r="B55" s="88"/>
      <c r="C55" s="88"/>
      <c r="D55" s="88"/>
      <c r="E55" s="88"/>
      <c r="F55" s="4"/>
      <c r="G55" s="4"/>
      <c r="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83" customFormat="1" ht="12.75">
      <c r="A56" s="195"/>
      <c r="B56" s="88"/>
      <c r="C56" s="88"/>
      <c r="D56" s="88"/>
      <c r="E56" s="88"/>
      <c r="F56" s="4"/>
      <c r="G56" s="4"/>
      <c r="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83" customFormat="1" ht="12.75">
      <c r="A57" s="195"/>
      <c r="B57" s="88"/>
      <c r="C57" s="88"/>
      <c r="D57" s="88"/>
      <c r="E57" s="88"/>
      <c r="F57" s="4"/>
      <c r="G57" s="4"/>
      <c r="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83" customFormat="1" ht="12.75">
      <c r="A58" s="195"/>
      <c r="B58" s="88"/>
      <c r="C58" s="88"/>
      <c r="D58" s="88"/>
      <c r="E58" s="88"/>
      <c r="F58" s="4"/>
      <c r="G58" s="4"/>
      <c r="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83" customFormat="1" ht="12.75">
      <c r="A59" s="195"/>
      <c r="B59" s="88"/>
      <c r="C59" s="88"/>
      <c r="D59" s="88"/>
      <c r="E59" s="88"/>
      <c r="F59" s="4"/>
      <c r="G59" s="4"/>
      <c r="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83" customFormat="1" ht="12.75">
      <c r="A60" s="195"/>
      <c r="B60" s="88"/>
      <c r="C60" s="88"/>
      <c r="D60" s="88"/>
      <c r="E60" s="88"/>
      <c r="F60" s="4"/>
      <c r="G60" s="4"/>
      <c r="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83" customFormat="1" ht="12.75">
      <c r="A61" s="195"/>
      <c r="B61" s="88"/>
      <c r="C61" s="88"/>
      <c r="D61" s="88"/>
      <c r="E61" s="88"/>
      <c r="F61" s="4"/>
      <c r="G61" s="4"/>
      <c r="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83" customFormat="1" ht="12.75">
      <c r="A62" s="195"/>
      <c r="B62" s="88"/>
      <c r="C62" s="88"/>
      <c r="D62" s="88"/>
      <c r="E62" s="88"/>
      <c r="F62" s="4"/>
      <c r="G62" s="4"/>
      <c r="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83" customFormat="1" ht="12.75">
      <c r="A63" s="195"/>
      <c r="B63" s="88"/>
      <c r="C63" s="88"/>
      <c r="D63" s="88"/>
      <c r="E63" s="88"/>
      <c r="F63" s="4"/>
      <c r="G63" s="4"/>
      <c r="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83" customFormat="1" ht="12.75">
      <c r="A64" s="195"/>
      <c r="B64" s="88"/>
      <c r="C64" s="88"/>
      <c r="D64" s="88"/>
      <c r="E64" s="88"/>
      <c r="F64" s="4"/>
      <c r="G64" s="4"/>
      <c r="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83" customFormat="1" ht="12.75">
      <c r="A65" s="195"/>
      <c r="B65" s="88"/>
      <c r="C65" s="88"/>
      <c r="D65" s="88"/>
      <c r="E65" s="88"/>
      <c r="F65" s="4"/>
      <c r="G65" s="4"/>
      <c r="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83" customFormat="1" ht="12.75">
      <c r="A66" s="195"/>
      <c r="B66" s="88"/>
      <c r="C66" s="88"/>
      <c r="D66" s="88"/>
      <c r="E66" s="88"/>
      <c r="F66" s="4"/>
      <c r="G66" s="4"/>
      <c r="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83" customFormat="1" ht="12.75">
      <c r="A67" s="195"/>
      <c r="B67" s="88"/>
      <c r="C67" s="88"/>
      <c r="D67" s="88"/>
      <c r="E67" s="88"/>
      <c r="F67" s="4"/>
      <c r="G67" s="4"/>
      <c r="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83" customFormat="1" ht="12.75">
      <c r="A68" s="4"/>
      <c r="B68" s="88"/>
      <c r="C68" s="88"/>
      <c r="D68" s="88"/>
      <c r="E68" s="88"/>
      <c r="F68" s="4"/>
      <c r="G68" s="4"/>
      <c r="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83" customFormat="1" ht="12.75">
      <c r="A69" s="4"/>
      <c r="B69" s="88"/>
      <c r="C69" s="88"/>
      <c r="D69" s="88"/>
      <c r="E69" s="88"/>
      <c r="F69" s="4"/>
      <c r="G69" s="4"/>
      <c r="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83" customFormat="1" ht="12.75">
      <c r="A70" s="4"/>
      <c r="B70" s="88"/>
      <c r="C70" s="88"/>
      <c r="D70" s="88"/>
      <c r="E70" s="88"/>
      <c r="F70" s="4"/>
      <c r="G70" s="4"/>
      <c r="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83" customFormat="1" ht="12.75">
      <c r="A71" s="4"/>
      <c r="B71" s="88"/>
      <c r="C71" s="88"/>
      <c r="D71" s="88"/>
      <c r="E71" s="88"/>
      <c r="F71" s="4"/>
      <c r="G71" s="4"/>
      <c r="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83" customFormat="1" ht="12.75">
      <c r="A72" s="4"/>
      <c r="B72" s="88"/>
      <c r="C72" s="88"/>
      <c r="D72" s="88"/>
      <c r="E72" s="88"/>
      <c r="F72" s="4"/>
      <c r="G72" s="4"/>
      <c r="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83" customFormat="1" ht="12.75">
      <c r="A73" s="4"/>
      <c r="B73" s="88"/>
      <c r="C73" s="88"/>
      <c r="D73" s="88"/>
      <c r="E73" s="88"/>
      <c r="F73" s="4"/>
      <c r="G73" s="4"/>
      <c r="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83" customFormat="1" ht="12.75">
      <c r="A74" s="4"/>
      <c r="B74" s="88"/>
      <c r="C74" s="88"/>
      <c r="D74" s="88"/>
      <c r="E74" s="88"/>
      <c r="F74" s="4"/>
      <c r="G74" s="4"/>
      <c r="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83" customFormat="1" ht="12.75">
      <c r="A75" s="4"/>
      <c r="B75" s="88"/>
      <c r="C75" s="88"/>
      <c r="D75" s="88"/>
      <c r="E75" s="88"/>
      <c r="F75" s="4"/>
      <c r="G75" s="4"/>
      <c r="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83" customFormat="1" ht="12.75">
      <c r="A76" s="4"/>
      <c r="B76" s="88"/>
      <c r="C76" s="88"/>
      <c r="D76" s="88"/>
      <c r="E76" s="88"/>
      <c r="F76" s="4"/>
      <c r="G76" s="4"/>
      <c r="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83" customFormat="1" ht="12.75">
      <c r="A77" s="4"/>
      <c r="B77" s="88"/>
      <c r="C77" s="88"/>
      <c r="D77" s="88"/>
      <c r="E77" s="88"/>
      <c r="F77" s="4"/>
      <c r="G77" s="4"/>
      <c r="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83" customFormat="1" ht="12.75">
      <c r="A78" s="4"/>
      <c r="B78" s="88"/>
      <c r="C78" s="88"/>
      <c r="D78" s="88"/>
      <c r="E78" s="88"/>
      <c r="F78" s="4"/>
      <c r="G78" s="4"/>
      <c r="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83" customFormat="1" ht="12.75">
      <c r="A79" s="4"/>
      <c r="B79" s="88"/>
      <c r="C79" s="88"/>
      <c r="D79" s="88"/>
      <c r="E79" s="88"/>
      <c r="F79" s="4"/>
      <c r="G79" s="4"/>
      <c r="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83" customFormat="1" ht="12.75">
      <c r="A80" s="4"/>
      <c r="B80" s="88"/>
      <c r="C80" s="88"/>
      <c r="D80" s="88"/>
      <c r="E80" s="88"/>
      <c r="F80" s="4"/>
      <c r="G80" s="4"/>
      <c r="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83" customFormat="1" ht="12.75">
      <c r="A81" s="4"/>
      <c r="B81" s="88"/>
      <c r="C81" s="88"/>
      <c r="D81" s="88"/>
      <c r="E81" s="88"/>
      <c r="F81" s="4"/>
      <c r="G81" s="4"/>
      <c r="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83" customFormat="1" ht="12.75">
      <c r="A82" s="4"/>
      <c r="B82" s="88"/>
      <c r="C82" s="88"/>
      <c r="D82" s="88"/>
      <c r="E82" s="88"/>
      <c r="F82" s="4"/>
      <c r="G82" s="4"/>
      <c r="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83" customFormat="1" ht="12.75">
      <c r="A83" s="4"/>
      <c r="B83" s="88"/>
      <c r="C83" s="88"/>
      <c r="D83" s="88"/>
      <c r="E83" s="88"/>
      <c r="F83" s="4"/>
      <c r="G83" s="4"/>
      <c r="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83" customFormat="1" ht="12.75">
      <c r="A84" s="4"/>
      <c r="B84" s="88"/>
      <c r="C84" s="88"/>
      <c r="D84" s="88"/>
      <c r="E84" s="88"/>
      <c r="F84" s="4"/>
      <c r="G84" s="4"/>
      <c r="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83" customFormat="1" ht="12.75">
      <c r="A85" s="4"/>
      <c r="B85" s="88"/>
      <c r="C85" s="88"/>
      <c r="D85" s="88"/>
      <c r="E85" s="88"/>
      <c r="F85" s="4"/>
      <c r="G85" s="4"/>
      <c r="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83" customFormat="1" ht="12.75">
      <c r="A86" s="4"/>
      <c r="B86" s="88"/>
      <c r="C86" s="88"/>
      <c r="D86" s="88"/>
      <c r="E86" s="88"/>
      <c r="F86" s="4"/>
      <c r="G86" s="4"/>
      <c r="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83" customFormat="1" ht="12.75">
      <c r="A87" s="4"/>
      <c r="B87" s="88"/>
      <c r="C87" s="88"/>
      <c r="D87" s="88"/>
      <c r="E87" s="88"/>
      <c r="F87" s="4"/>
      <c r="G87" s="4"/>
      <c r="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83" customFormat="1" ht="12.75">
      <c r="A88" s="4"/>
      <c r="B88" s="88"/>
      <c r="C88" s="88"/>
      <c r="D88" s="88"/>
      <c r="E88" s="88"/>
      <c r="F88" s="4"/>
      <c r="G88" s="4"/>
      <c r="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83" customFormat="1" ht="12.75">
      <c r="A89" s="4"/>
      <c r="B89" s="88"/>
      <c r="C89" s="88"/>
      <c r="D89" s="88"/>
      <c r="E89" s="88"/>
      <c r="F89" s="4"/>
      <c r="G89" s="4"/>
      <c r="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83" customFormat="1" ht="12.75">
      <c r="A90" s="4"/>
      <c r="B90" s="88"/>
      <c r="C90" s="88"/>
      <c r="D90" s="88"/>
      <c r="E90" s="88"/>
      <c r="F90" s="4"/>
      <c r="G90" s="4"/>
      <c r="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83" customFormat="1" ht="12.75">
      <c r="A91" s="4"/>
      <c r="B91" s="88"/>
      <c r="C91" s="88"/>
      <c r="D91" s="88"/>
      <c r="E91" s="88"/>
      <c r="F91" s="4"/>
      <c r="G91" s="4"/>
      <c r="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83" customFormat="1" ht="12.75">
      <c r="A92" s="4"/>
      <c r="B92" s="88"/>
      <c r="C92" s="88"/>
      <c r="D92" s="88"/>
      <c r="E92" s="88"/>
      <c r="F92" s="4"/>
      <c r="G92" s="4"/>
      <c r="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83" customFormat="1" ht="12.75">
      <c r="A93" s="4"/>
      <c r="B93" s="88"/>
      <c r="C93" s="88"/>
      <c r="D93" s="88"/>
      <c r="E93" s="88"/>
      <c r="F93" s="4"/>
      <c r="G93" s="4"/>
      <c r="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83" customFormat="1" ht="12.75">
      <c r="A94" s="4"/>
      <c r="B94" s="88"/>
      <c r="C94" s="88"/>
      <c r="D94" s="88"/>
      <c r="E94" s="88"/>
      <c r="F94" s="4"/>
      <c r="G94" s="4"/>
      <c r="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83" customFormat="1" ht="12.75">
      <c r="A95" s="4"/>
      <c r="B95" s="88"/>
      <c r="C95" s="88"/>
      <c r="D95" s="88"/>
      <c r="E95" s="88"/>
      <c r="F95" s="4"/>
      <c r="G95" s="4"/>
      <c r="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83" customFormat="1" ht="12.75">
      <c r="A96" s="4"/>
      <c r="B96" s="88"/>
      <c r="C96" s="88"/>
      <c r="D96" s="88"/>
      <c r="E96" s="88"/>
      <c r="F96" s="4"/>
      <c r="G96" s="4"/>
      <c r="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83" customFormat="1" ht="12.75">
      <c r="A97" s="4"/>
      <c r="B97" s="88"/>
      <c r="C97" s="88"/>
      <c r="D97" s="88"/>
      <c r="E97" s="88"/>
      <c r="F97" s="4"/>
      <c r="G97" s="4"/>
      <c r="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83" customFormat="1" ht="12.75">
      <c r="A98" s="4"/>
      <c r="B98" s="88"/>
      <c r="C98" s="88"/>
      <c r="D98" s="88"/>
      <c r="E98" s="88"/>
      <c r="F98" s="4"/>
      <c r="G98" s="4"/>
      <c r="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83" customFormat="1" ht="12.75">
      <c r="A99" s="4"/>
      <c r="B99" s="88"/>
      <c r="C99" s="88"/>
      <c r="D99" s="88"/>
      <c r="E99" s="88"/>
      <c r="F99" s="4"/>
      <c r="G99" s="4"/>
      <c r="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83" customFormat="1" ht="12.75">
      <c r="A100" s="4"/>
      <c r="B100" s="88"/>
      <c r="C100" s="88"/>
      <c r="D100" s="88"/>
      <c r="E100" s="88"/>
      <c r="F100" s="4"/>
      <c r="G100" s="4"/>
      <c r="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83" customFormat="1" ht="12.75">
      <c r="A101" s="4"/>
      <c r="B101" s="88"/>
      <c r="C101" s="88"/>
      <c r="D101" s="88"/>
      <c r="E101" s="88"/>
      <c r="F101" s="4"/>
      <c r="G101" s="4"/>
      <c r="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83" customFormat="1" ht="12.75">
      <c r="A102" s="4"/>
      <c r="B102" s="88"/>
      <c r="C102" s="88"/>
      <c r="D102" s="88"/>
      <c r="E102" s="88"/>
      <c r="F102" s="4"/>
      <c r="G102" s="4"/>
      <c r="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83" customFormat="1" ht="12.75">
      <c r="A103" s="4"/>
      <c r="B103" s="88"/>
      <c r="C103" s="88"/>
      <c r="D103" s="88"/>
      <c r="E103" s="88"/>
      <c r="F103" s="4"/>
      <c r="G103" s="4"/>
      <c r="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83" customFormat="1" ht="12.75">
      <c r="A104" s="4"/>
      <c r="B104" s="88"/>
      <c r="C104" s="88"/>
      <c r="D104" s="88"/>
      <c r="E104" s="88"/>
      <c r="F104" s="4"/>
      <c r="G104" s="4"/>
      <c r="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83" customFormat="1" ht="12.75">
      <c r="A105" s="4"/>
      <c r="B105" s="88"/>
      <c r="C105" s="88"/>
      <c r="D105" s="88"/>
      <c r="E105" s="88"/>
      <c r="F105" s="4"/>
      <c r="G105" s="4"/>
      <c r="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83" customFormat="1" ht="12.75">
      <c r="A106" s="4"/>
      <c r="B106" s="88"/>
      <c r="C106" s="88"/>
      <c r="D106" s="88"/>
      <c r="E106" s="88"/>
      <c r="F106" s="4"/>
      <c r="G106" s="4"/>
      <c r="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83" customFormat="1" ht="12.75">
      <c r="A107" s="4"/>
      <c r="B107" s="88"/>
      <c r="C107" s="88"/>
      <c r="D107" s="88"/>
      <c r="E107" s="88"/>
      <c r="F107" s="4"/>
      <c r="G107" s="4"/>
      <c r="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83" customFormat="1" ht="12.75">
      <c r="A108" s="4"/>
      <c r="B108" s="88"/>
      <c r="C108" s="88"/>
      <c r="D108" s="88"/>
      <c r="E108" s="88"/>
      <c r="F108" s="4"/>
      <c r="G108" s="4"/>
      <c r="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83" customFormat="1" ht="12.75">
      <c r="A109" s="4"/>
      <c r="B109" s="88"/>
      <c r="C109" s="88"/>
      <c r="D109" s="88"/>
      <c r="E109" s="88"/>
      <c r="F109" s="4"/>
      <c r="G109" s="4"/>
      <c r="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83" customFormat="1" ht="12.75">
      <c r="A110" s="4"/>
      <c r="B110" s="88"/>
      <c r="C110" s="88"/>
      <c r="D110" s="88"/>
      <c r="E110" s="88"/>
      <c r="F110" s="4"/>
      <c r="G110" s="4"/>
      <c r="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83" customFormat="1" ht="12.75">
      <c r="A111" s="4"/>
      <c r="B111" s="88"/>
      <c r="C111" s="88"/>
      <c r="D111" s="88"/>
      <c r="E111" s="88"/>
      <c r="F111" s="4"/>
      <c r="G111" s="4"/>
      <c r="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83" customFormat="1" ht="12.75">
      <c r="A112" s="4"/>
      <c r="B112" s="88"/>
      <c r="C112" s="88"/>
      <c r="D112" s="88"/>
      <c r="E112" s="88"/>
      <c r="F112" s="4"/>
      <c r="G112" s="4"/>
      <c r="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83" customFormat="1" ht="12.75">
      <c r="A113" s="4"/>
      <c r="B113" s="88"/>
      <c r="C113" s="88"/>
      <c r="D113" s="88"/>
      <c r="E113" s="88"/>
      <c r="F113" s="4"/>
      <c r="G113" s="4"/>
      <c r="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83" customFormat="1" ht="12.75">
      <c r="A114" s="4"/>
      <c r="B114" s="88"/>
      <c r="C114" s="88"/>
      <c r="D114" s="88"/>
      <c r="E114" s="88"/>
      <c r="F114" s="4"/>
      <c r="G114" s="4"/>
      <c r="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83" customFormat="1" ht="12.75">
      <c r="A115" s="4"/>
      <c r="B115" s="88"/>
      <c r="C115" s="88"/>
      <c r="D115" s="88"/>
      <c r="E115" s="88"/>
      <c r="F115" s="4"/>
      <c r="G115" s="4"/>
      <c r="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83" customFormat="1" ht="12.75">
      <c r="A116" s="4"/>
      <c r="B116" s="88"/>
      <c r="C116" s="88"/>
      <c r="D116" s="88"/>
      <c r="E116" s="88"/>
      <c r="F116" s="4"/>
      <c r="G116" s="4"/>
      <c r="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83" customFormat="1" ht="12.75">
      <c r="A117" s="4"/>
      <c r="B117" s="88"/>
      <c r="C117" s="88"/>
      <c r="D117" s="88"/>
      <c r="E117" s="88"/>
      <c r="F117" s="4"/>
      <c r="G117" s="4"/>
      <c r="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83" customFormat="1" ht="12.75">
      <c r="A118" s="4"/>
      <c r="B118" s="88"/>
      <c r="C118" s="88"/>
      <c r="D118" s="88"/>
      <c r="E118" s="88"/>
      <c r="F118" s="4"/>
      <c r="G118" s="4"/>
      <c r="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83" customFormat="1" ht="12.75">
      <c r="A119" s="4"/>
      <c r="B119" s="88"/>
      <c r="C119" s="88"/>
      <c r="D119" s="88"/>
      <c r="E119" s="88"/>
      <c r="F119" s="4"/>
      <c r="G119" s="4"/>
      <c r="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83" customFormat="1" ht="12.75">
      <c r="A120" s="4"/>
      <c r="B120" s="88"/>
      <c r="C120" s="88"/>
      <c r="D120" s="88"/>
      <c r="E120" s="88"/>
      <c r="F120" s="4"/>
      <c r="G120" s="4"/>
      <c r="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83" customFormat="1" ht="12.75">
      <c r="A121" s="4"/>
      <c r="B121" s="88"/>
      <c r="C121" s="88"/>
      <c r="D121" s="88"/>
      <c r="E121" s="88"/>
      <c r="F121" s="4"/>
      <c r="G121" s="4"/>
      <c r="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83" customFormat="1" ht="12.75">
      <c r="A122" s="4"/>
      <c r="B122" s="88"/>
      <c r="C122" s="88"/>
      <c r="D122" s="88"/>
      <c r="E122" s="88"/>
      <c r="F122" s="4"/>
      <c r="G122" s="4"/>
      <c r="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83" customFormat="1" ht="12.75">
      <c r="A123" s="4"/>
      <c r="B123" s="88"/>
      <c r="C123" s="88"/>
      <c r="D123" s="88"/>
      <c r="E123" s="88"/>
      <c r="F123" s="4"/>
      <c r="G123" s="4"/>
      <c r="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83" customFormat="1" ht="12.75">
      <c r="A124" s="4"/>
      <c r="B124" s="88"/>
      <c r="C124" s="88"/>
      <c r="D124" s="88"/>
      <c r="E124" s="88"/>
      <c r="F124" s="4"/>
      <c r="G124" s="4"/>
      <c r="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83" customFormat="1" ht="12.75">
      <c r="A125" s="4"/>
      <c r="B125" s="88"/>
      <c r="C125" s="88"/>
      <c r="D125" s="88"/>
      <c r="E125" s="88"/>
      <c r="F125" s="4"/>
      <c r="G125" s="4"/>
      <c r="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83" customFormat="1" ht="12.75">
      <c r="A126" s="4"/>
      <c r="B126" s="88"/>
      <c r="C126" s="88"/>
      <c r="D126" s="88"/>
      <c r="E126" s="88"/>
      <c r="F126" s="4"/>
      <c r="G126" s="4"/>
      <c r="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83" customFormat="1" ht="12.75">
      <c r="A127" s="4"/>
      <c r="B127" s="88"/>
      <c r="C127" s="88"/>
      <c r="D127" s="88"/>
      <c r="E127" s="88"/>
      <c r="F127" s="4"/>
      <c r="G127" s="4"/>
      <c r="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83" customFormat="1" ht="12.75">
      <c r="A128" s="4"/>
      <c r="B128" s="88"/>
      <c r="C128" s="88"/>
      <c r="D128" s="88"/>
      <c r="E128" s="88"/>
      <c r="F128" s="4"/>
      <c r="G128" s="4"/>
      <c r="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83" customFormat="1" ht="12.75">
      <c r="A129" s="4"/>
      <c r="B129" s="88"/>
      <c r="C129" s="88"/>
      <c r="D129" s="88"/>
      <c r="E129" s="88"/>
      <c r="F129" s="4"/>
      <c r="G129" s="4"/>
      <c r="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83" customFormat="1" ht="12.75">
      <c r="A130" s="4"/>
      <c r="B130" s="88"/>
      <c r="C130" s="88"/>
      <c r="D130" s="88"/>
      <c r="E130" s="88"/>
      <c r="F130" s="4"/>
      <c r="G130" s="4"/>
      <c r="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83" customFormat="1" ht="12.75">
      <c r="A131" s="4"/>
      <c r="B131" s="88"/>
      <c r="C131" s="88"/>
      <c r="D131" s="88"/>
      <c r="E131" s="88"/>
      <c r="F131" s="4"/>
      <c r="G131" s="4"/>
      <c r="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83" customFormat="1" ht="12.75">
      <c r="A132" s="4"/>
      <c r="B132" s="88"/>
      <c r="C132" s="88"/>
      <c r="D132" s="88"/>
      <c r="E132" s="88"/>
      <c r="F132" s="4"/>
      <c r="G132" s="4"/>
      <c r="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83" customFormat="1" ht="12.75">
      <c r="A133" s="4"/>
      <c r="B133" s="88"/>
      <c r="C133" s="88"/>
      <c r="D133" s="88"/>
      <c r="E133" s="88"/>
      <c r="F133" s="4"/>
      <c r="G133" s="4"/>
      <c r="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83" customFormat="1" ht="12.75">
      <c r="A134" s="4"/>
      <c r="B134" s="88"/>
      <c r="C134" s="88"/>
      <c r="D134" s="88"/>
      <c r="E134" s="88"/>
      <c r="F134" s="4"/>
      <c r="G134" s="4"/>
      <c r="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83" customFormat="1" ht="12.75">
      <c r="A135" s="4"/>
      <c r="B135" s="88"/>
      <c r="C135" s="88"/>
      <c r="D135" s="88"/>
      <c r="E135" s="88"/>
      <c r="F135" s="4"/>
      <c r="G135" s="4"/>
      <c r="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83" customFormat="1" ht="12.75">
      <c r="A136" s="4"/>
      <c r="B136" s="88"/>
      <c r="C136" s="88"/>
      <c r="D136" s="88"/>
      <c r="E136" s="88"/>
      <c r="F136" s="4"/>
      <c r="G136" s="4"/>
      <c r="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83" customFormat="1" ht="12.75">
      <c r="A137" s="4"/>
      <c r="B137" s="88"/>
      <c r="C137" s="88"/>
      <c r="D137" s="88"/>
      <c r="E137" s="88"/>
      <c r="F137" s="4"/>
      <c r="G137" s="4"/>
      <c r="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</sheetData>
  <sheetProtection selectLockedCells="1" selectUnlockedCells="1"/>
  <printOptions/>
  <pageMargins left="0.24027777777777778" right="0.24027777777777778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5"/>
  <sheetViews>
    <sheetView workbookViewId="0" topLeftCell="A1">
      <selection activeCell="E26" sqref="E26"/>
    </sheetView>
  </sheetViews>
  <sheetFormatPr defaultColWidth="9.140625" defaultRowHeight="12.75"/>
  <cols>
    <col min="1" max="1" width="10.8515625" style="411" customWidth="1"/>
    <col min="2" max="2" width="38.7109375" style="88" customWidth="1"/>
    <col min="3" max="4" width="12.28125" style="88" customWidth="1"/>
    <col min="5" max="5" width="12.28125" style="4" customWidth="1"/>
    <col min="6" max="6" width="9.421875" style="4" customWidth="1"/>
    <col min="7" max="8" width="9.28125" style="4" customWidth="1"/>
    <col min="9" max="9" width="21.28125" style="4" customWidth="1"/>
    <col min="10" max="16384" width="9.28125" style="4" customWidth="1"/>
  </cols>
  <sheetData>
    <row r="1" spans="1:6" s="367" customFormat="1" ht="38.25" customHeight="1">
      <c r="A1" s="100" t="s">
        <v>45</v>
      </c>
      <c r="B1" s="381" t="s">
        <v>98</v>
      </c>
      <c r="C1" s="101" t="s">
        <v>18</v>
      </c>
      <c r="D1" s="101" t="s">
        <v>19</v>
      </c>
      <c r="E1" s="101" t="s">
        <v>20</v>
      </c>
      <c r="F1" s="101" t="s">
        <v>99</v>
      </c>
    </row>
    <row r="2" spans="1:6" s="109" customFormat="1" ht="11.25">
      <c r="A2" s="105">
        <v>1</v>
      </c>
      <c r="B2" s="106">
        <v>2</v>
      </c>
      <c r="C2" s="105">
        <v>3</v>
      </c>
      <c r="D2" s="105">
        <v>4</v>
      </c>
      <c r="E2" s="105">
        <v>5</v>
      </c>
      <c r="F2" s="105">
        <v>6</v>
      </c>
    </row>
    <row r="3" spans="1:12" s="90" customFormat="1" ht="24.75" customHeight="1">
      <c r="A3" s="412" t="s">
        <v>198</v>
      </c>
      <c r="B3" s="211" t="s">
        <v>199</v>
      </c>
      <c r="C3" s="413">
        <f>C4+C96+C127</f>
        <v>8281700</v>
      </c>
      <c r="D3" s="414">
        <f>D4+D96+D127</f>
        <v>8281700</v>
      </c>
      <c r="E3" s="113">
        <f>E4+E96+E127</f>
        <v>6815697</v>
      </c>
      <c r="F3" s="414">
        <f>E3/D3*100</f>
        <v>82.29828416870933</v>
      </c>
      <c r="K3" s="109"/>
      <c r="L3" s="109"/>
    </row>
    <row r="4" spans="1:12" ht="15" customHeight="1">
      <c r="A4" s="412" t="s">
        <v>200</v>
      </c>
      <c r="B4" s="211" t="s">
        <v>199</v>
      </c>
      <c r="C4" s="413">
        <f>C5+C7+C9+C12+C17+C22+C33+C36+C38+C43+C45+C53+C56+C58+C60+C73+C75+C77+C84+C86+C88+C90+C92+C120+C124+C154+C159+C161</f>
        <v>7247500</v>
      </c>
      <c r="D4" s="414">
        <f>D5+D7+D9+D12+D17+D22+D33+D36+D38+D43+D45+D53+D56+D58+D60+D73+D75+D77+D84+D86+D88+D90+D92+D120+D124+D154+D159+D161</f>
        <v>7247500</v>
      </c>
      <c r="E4" s="113">
        <f>E5+E7+E9+E12+E17+E22+E33+E36+E38+E43+E45+E53+E56+E58+E60+E73+E75+E77+E84+E86+E88+E90+E92+E120+E124+E154+E159+E161</f>
        <v>5886176</v>
      </c>
      <c r="F4" s="414">
        <f>E4/D4*100</f>
        <v>81.21664022076578</v>
      </c>
      <c r="G4" s="90"/>
      <c r="H4" s="90"/>
      <c r="I4" s="90"/>
      <c r="K4" s="90"/>
      <c r="L4" s="90"/>
    </row>
    <row r="5" spans="1:9" ht="12.75">
      <c r="A5" s="415">
        <v>311</v>
      </c>
      <c r="B5" s="416" t="s">
        <v>116</v>
      </c>
      <c r="C5" s="417">
        <f>C6</f>
        <v>950000</v>
      </c>
      <c r="D5" s="417">
        <f>D6</f>
        <v>950000</v>
      </c>
      <c r="E5" s="283">
        <f>E6</f>
        <v>923859</v>
      </c>
      <c r="F5" s="418">
        <f aca="true" t="shared" si="0" ref="F5:F60">E5/D5*100</f>
        <v>97.24831578947368</v>
      </c>
      <c r="I5" s="3"/>
    </row>
    <row r="6" spans="1:6" ht="12.75">
      <c r="A6" s="419">
        <v>3111</v>
      </c>
      <c r="B6" s="420" t="s">
        <v>117</v>
      </c>
      <c r="C6" s="421">
        <v>950000</v>
      </c>
      <c r="D6" s="421">
        <v>950000</v>
      </c>
      <c r="E6" s="422">
        <v>923859</v>
      </c>
      <c r="F6" s="423">
        <f t="shared" si="0"/>
        <v>97.24831578947368</v>
      </c>
    </row>
    <row r="7" spans="1:6" s="90" customFormat="1" ht="12.75">
      <c r="A7" s="415">
        <v>312</v>
      </c>
      <c r="B7" s="424" t="s">
        <v>118</v>
      </c>
      <c r="C7" s="418">
        <f>C8</f>
        <v>155000</v>
      </c>
      <c r="D7" s="418">
        <f>D8</f>
        <v>155000</v>
      </c>
      <c r="E7" s="425">
        <f>E8</f>
        <v>154013</v>
      </c>
      <c r="F7" s="418">
        <f>E7/D7*100</f>
        <v>99.36322580645161</v>
      </c>
    </row>
    <row r="8" spans="1:6" s="90" customFormat="1" ht="12.75">
      <c r="A8" s="419">
        <v>3121</v>
      </c>
      <c r="B8" s="420" t="s">
        <v>118</v>
      </c>
      <c r="C8" s="421">
        <v>155000</v>
      </c>
      <c r="D8" s="421">
        <v>155000</v>
      </c>
      <c r="E8" s="422">
        <v>154013</v>
      </c>
      <c r="F8" s="423">
        <f t="shared" si="0"/>
        <v>99.36322580645161</v>
      </c>
    </row>
    <row r="9" spans="1:12" ht="12.75">
      <c r="A9" s="415">
        <v>313</v>
      </c>
      <c r="B9" s="424" t="s">
        <v>119</v>
      </c>
      <c r="C9" s="418">
        <f>C10+C11</f>
        <v>153000</v>
      </c>
      <c r="D9" s="418">
        <f>D10+D11</f>
        <v>153000</v>
      </c>
      <c r="E9" s="425">
        <f>E10+E11</f>
        <v>150466</v>
      </c>
      <c r="F9" s="418">
        <f t="shared" si="0"/>
        <v>98.34379084967321</v>
      </c>
      <c r="G9" s="90"/>
      <c r="H9" s="90"/>
      <c r="I9" s="90"/>
      <c r="K9" s="90"/>
      <c r="L9" s="90"/>
    </row>
    <row r="10" spans="1:6" ht="12.75">
      <c r="A10" s="419">
        <v>3132</v>
      </c>
      <c r="B10" s="420" t="s">
        <v>201</v>
      </c>
      <c r="C10" s="421">
        <v>136000</v>
      </c>
      <c r="D10" s="421">
        <v>136000</v>
      </c>
      <c r="E10" s="422">
        <v>134998</v>
      </c>
      <c r="F10" s="423">
        <f t="shared" si="0"/>
        <v>99.26323529411765</v>
      </c>
    </row>
    <row r="11" spans="1:6" s="90" customFormat="1" ht="12.75">
      <c r="A11" s="419">
        <v>3133</v>
      </c>
      <c r="B11" s="420" t="s">
        <v>202</v>
      </c>
      <c r="C11" s="421">
        <v>17000</v>
      </c>
      <c r="D11" s="421">
        <v>17000</v>
      </c>
      <c r="E11" s="422">
        <v>15468</v>
      </c>
      <c r="F11" s="423">
        <f t="shared" si="0"/>
        <v>90.98823529411764</v>
      </c>
    </row>
    <row r="12" spans="1:12" ht="12.75">
      <c r="A12" s="415">
        <v>321</v>
      </c>
      <c r="B12" s="416" t="s">
        <v>203</v>
      </c>
      <c r="C12" s="417">
        <f>SUM(C13:C16)</f>
        <v>87000</v>
      </c>
      <c r="D12" s="417">
        <f>SUM(D13:D16)</f>
        <v>87000</v>
      </c>
      <c r="E12" s="283">
        <f>SUM(E13:E16)</f>
        <v>79062</v>
      </c>
      <c r="F12" s="418">
        <f t="shared" si="0"/>
        <v>90.87586206896552</v>
      </c>
      <c r="G12" s="90"/>
      <c r="H12" s="90"/>
      <c r="I12" s="90"/>
      <c r="K12" s="90"/>
      <c r="L12" s="90"/>
    </row>
    <row r="13" spans="1:6" ht="12.75">
      <c r="A13" s="419">
        <v>3211</v>
      </c>
      <c r="B13" s="420" t="s">
        <v>124</v>
      </c>
      <c r="C13" s="421">
        <v>8000</v>
      </c>
      <c r="D13" s="421">
        <v>8000</v>
      </c>
      <c r="E13" s="422">
        <v>5873</v>
      </c>
      <c r="F13" s="423">
        <f t="shared" si="0"/>
        <v>73.41250000000001</v>
      </c>
    </row>
    <row r="14" spans="1:6" ht="12.75">
      <c r="A14" s="419">
        <v>3212</v>
      </c>
      <c r="B14" s="420" t="s">
        <v>125</v>
      </c>
      <c r="C14" s="421">
        <v>50000</v>
      </c>
      <c r="D14" s="421">
        <v>50000</v>
      </c>
      <c r="E14" s="422">
        <v>45367</v>
      </c>
      <c r="F14" s="423">
        <f t="shared" si="0"/>
        <v>90.73400000000001</v>
      </c>
    </row>
    <row r="15" spans="1:6" ht="12.75">
      <c r="A15" s="419">
        <v>3213</v>
      </c>
      <c r="B15" s="420" t="s">
        <v>126</v>
      </c>
      <c r="C15" s="421">
        <v>12000</v>
      </c>
      <c r="D15" s="421">
        <v>12000</v>
      </c>
      <c r="E15" s="422">
        <v>11268</v>
      </c>
      <c r="F15" s="423">
        <f t="shared" si="0"/>
        <v>93.89999999999999</v>
      </c>
    </row>
    <row r="16" spans="1:6" s="427" customFormat="1" ht="12.75">
      <c r="A16" s="419">
        <v>3214</v>
      </c>
      <c r="B16" s="420" t="s">
        <v>204</v>
      </c>
      <c r="C16" s="421">
        <v>17000</v>
      </c>
      <c r="D16" s="421">
        <v>17000</v>
      </c>
      <c r="E16" s="422">
        <v>16554</v>
      </c>
      <c r="F16" s="426">
        <f>E16/D16*100</f>
        <v>97.37647058823529</v>
      </c>
    </row>
    <row r="17" spans="1:12" ht="12.75">
      <c r="A17" s="415">
        <v>322</v>
      </c>
      <c r="B17" s="424" t="s">
        <v>128</v>
      </c>
      <c r="C17" s="418">
        <f>SUM(C18:C21)</f>
        <v>315000</v>
      </c>
      <c r="D17" s="418">
        <f>SUM(D18:D21)</f>
        <v>315000</v>
      </c>
      <c r="E17" s="425">
        <f>SUM(E18:E21)</f>
        <v>258970</v>
      </c>
      <c r="F17" s="418">
        <f>E16/D16*100</f>
        <v>97.37647058823529</v>
      </c>
      <c r="G17" s="427"/>
      <c r="H17" s="427"/>
      <c r="I17" s="427"/>
      <c r="K17" s="427"/>
      <c r="L17" s="427"/>
    </row>
    <row r="18" spans="1:6" ht="12.75">
      <c r="A18" s="419">
        <v>3221</v>
      </c>
      <c r="B18" s="420" t="s">
        <v>129</v>
      </c>
      <c r="C18" s="421">
        <v>70000</v>
      </c>
      <c r="D18" s="421">
        <v>70000</v>
      </c>
      <c r="E18" s="422">
        <v>45948</v>
      </c>
      <c r="F18" s="423">
        <f t="shared" si="0"/>
        <v>65.64</v>
      </c>
    </row>
    <row r="19" spans="1:6" ht="12.75">
      <c r="A19" s="419">
        <v>3223</v>
      </c>
      <c r="B19" s="420" t="s">
        <v>205</v>
      </c>
      <c r="C19" s="421">
        <v>160000</v>
      </c>
      <c r="D19" s="421">
        <v>160000</v>
      </c>
      <c r="E19" s="422">
        <v>138613</v>
      </c>
      <c r="F19" s="423">
        <f t="shared" si="0"/>
        <v>86.633125</v>
      </c>
    </row>
    <row r="20" spans="1:6" ht="12.75">
      <c r="A20" s="419">
        <v>3224</v>
      </c>
      <c r="B20" s="420" t="s">
        <v>206</v>
      </c>
      <c r="C20" s="421">
        <v>20000</v>
      </c>
      <c r="D20" s="421">
        <v>20000</v>
      </c>
      <c r="E20" s="422">
        <v>18830</v>
      </c>
      <c r="F20" s="423">
        <f t="shared" si="0"/>
        <v>94.15</v>
      </c>
    </row>
    <row r="21" spans="1:6" ht="12.75">
      <c r="A21" s="419">
        <v>3225</v>
      </c>
      <c r="B21" s="420" t="s">
        <v>207</v>
      </c>
      <c r="C21" s="421">
        <v>65000</v>
      </c>
      <c r="D21" s="421">
        <v>65000</v>
      </c>
      <c r="E21" s="422">
        <v>55579</v>
      </c>
      <c r="F21" s="423">
        <f t="shared" si="0"/>
        <v>85.50615384615384</v>
      </c>
    </row>
    <row r="22" spans="1:6" ht="12.75">
      <c r="A22" s="415">
        <v>323</v>
      </c>
      <c r="B22" s="424" t="s">
        <v>102</v>
      </c>
      <c r="C22" s="418">
        <f>SUM(C23:C32)</f>
        <v>543000</v>
      </c>
      <c r="D22" s="418">
        <f>SUM(D23:D32)</f>
        <v>543000</v>
      </c>
      <c r="E22" s="425">
        <f>SUM(E23:E32)</f>
        <v>486557</v>
      </c>
      <c r="F22" s="418">
        <f>E22/D22*100</f>
        <v>89.60534069981584</v>
      </c>
    </row>
    <row r="23" spans="1:6" ht="12.75">
      <c r="A23" s="419">
        <v>3231</v>
      </c>
      <c r="B23" s="420" t="s">
        <v>133</v>
      </c>
      <c r="C23" s="421">
        <v>110000</v>
      </c>
      <c r="D23" s="421">
        <v>110000</v>
      </c>
      <c r="E23" s="422">
        <v>87417</v>
      </c>
      <c r="F23" s="423">
        <f t="shared" si="0"/>
        <v>79.47</v>
      </c>
    </row>
    <row r="24" spans="1:6" ht="12.75">
      <c r="A24" s="419">
        <v>3232</v>
      </c>
      <c r="B24" s="420" t="s">
        <v>208</v>
      </c>
      <c r="C24" s="421">
        <v>3000</v>
      </c>
      <c r="D24" s="421">
        <v>3000</v>
      </c>
      <c r="E24" s="422"/>
      <c r="F24" s="423">
        <f t="shared" si="0"/>
        <v>0</v>
      </c>
    </row>
    <row r="25" spans="1:6" ht="12.75">
      <c r="A25" s="419">
        <v>3232</v>
      </c>
      <c r="B25" s="420" t="s">
        <v>209</v>
      </c>
      <c r="C25" s="421">
        <v>3000</v>
      </c>
      <c r="D25" s="421">
        <v>3000</v>
      </c>
      <c r="E25" s="422">
        <v>1724</v>
      </c>
      <c r="F25" s="423">
        <f t="shared" si="0"/>
        <v>57.46666666666667</v>
      </c>
    </row>
    <row r="26" spans="1:6" ht="12.75">
      <c r="A26" s="419">
        <v>3233</v>
      </c>
      <c r="B26" s="420" t="s">
        <v>210</v>
      </c>
      <c r="C26" s="421">
        <v>40000</v>
      </c>
      <c r="D26" s="421">
        <v>40000</v>
      </c>
      <c r="E26" s="422">
        <v>51155</v>
      </c>
      <c r="F26" s="423">
        <f t="shared" si="0"/>
        <v>127.8875</v>
      </c>
    </row>
    <row r="27" spans="1:6" ht="12.75">
      <c r="A27" s="428">
        <v>3234</v>
      </c>
      <c r="B27" s="429" t="s">
        <v>211</v>
      </c>
      <c r="C27" s="430"/>
      <c r="D27" s="430"/>
      <c r="E27" s="431"/>
      <c r="F27" s="432"/>
    </row>
    <row r="28" spans="1:6" ht="12.75">
      <c r="A28" s="433"/>
      <c r="B28" s="434" t="s">
        <v>212</v>
      </c>
      <c r="C28" s="435">
        <v>90000</v>
      </c>
      <c r="D28" s="435">
        <v>90000</v>
      </c>
      <c r="E28" s="269">
        <v>62643</v>
      </c>
      <c r="F28" s="426">
        <f t="shared" si="0"/>
        <v>69.60333333333332</v>
      </c>
    </row>
    <row r="29" spans="1:6" ht="12.75">
      <c r="A29" s="419">
        <v>3236</v>
      </c>
      <c r="B29" s="420" t="s">
        <v>213</v>
      </c>
      <c r="C29" s="421">
        <v>70000</v>
      </c>
      <c r="D29" s="421">
        <v>70000</v>
      </c>
      <c r="E29" s="422">
        <v>57843</v>
      </c>
      <c r="F29" s="423">
        <f t="shared" si="0"/>
        <v>82.63285714285715</v>
      </c>
    </row>
    <row r="30" spans="1:6" ht="21.75">
      <c r="A30" s="436">
        <v>3237</v>
      </c>
      <c r="B30" s="437" t="s">
        <v>214</v>
      </c>
      <c r="C30" s="438">
        <v>200000</v>
      </c>
      <c r="D30" s="438">
        <v>200000</v>
      </c>
      <c r="E30" s="439">
        <v>199962</v>
      </c>
      <c r="F30" s="440">
        <f t="shared" si="0"/>
        <v>99.981</v>
      </c>
    </row>
    <row r="31" spans="1:6" ht="12.75">
      <c r="A31" s="419">
        <v>3238</v>
      </c>
      <c r="B31" s="420" t="s">
        <v>139</v>
      </c>
      <c r="C31" s="421">
        <v>24000</v>
      </c>
      <c r="D31" s="421">
        <v>24000</v>
      </c>
      <c r="E31" s="422">
        <v>23887</v>
      </c>
      <c r="F31" s="423">
        <f t="shared" si="0"/>
        <v>99.52916666666667</v>
      </c>
    </row>
    <row r="32" spans="1:6" ht="12.75">
      <c r="A32" s="419">
        <v>3239</v>
      </c>
      <c r="B32" s="420" t="s">
        <v>215</v>
      </c>
      <c r="C32" s="421">
        <v>3000</v>
      </c>
      <c r="D32" s="421">
        <v>3000</v>
      </c>
      <c r="E32" s="422">
        <v>1926</v>
      </c>
      <c r="F32" s="426">
        <f t="shared" si="0"/>
        <v>64.2</v>
      </c>
    </row>
    <row r="33" spans="1:6" ht="12.75">
      <c r="A33" s="415">
        <v>329</v>
      </c>
      <c r="B33" s="424" t="s">
        <v>105</v>
      </c>
      <c r="C33" s="418">
        <f>C34+C35</f>
        <v>253000</v>
      </c>
      <c r="D33" s="418">
        <f>D34+D35</f>
        <v>253000</v>
      </c>
      <c r="E33" s="425">
        <f>E34+E35</f>
        <v>240644</v>
      </c>
      <c r="F33" s="418">
        <f>E33/D33*100</f>
        <v>95.11620553359684</v>
      </c>
    </row>
    <row r="34" spans="1:6" ht="12.75">
      <c r="A34" s="419">
        <v>3292</v>
      </c>
      <c r="B34" s="420" t="s">
        <v>216</v>
      </c>
      <c r="C34" s="421">
        <v>3000</v>
      </c>
      <c r="D34" s="421">
        <v>3000</v>
      </c>
      <c r="E34" s="422">
        <v>2532</v>
      </c>
      <c r="F34" s="423">
        <f t="shared" si="0"/>
        <v>84.39999999999999</v>
      </c>
    </row>
    <row r="35" spans="1:6" ht="12.75">
      <c r="A35" s="419">
        <v>3299</v>
      </c>
      <c r="B35" s="420" t="s">
        <v>105</v>
      </c>
      <c r="C35" s="421">
        <v>250000</v>
      </c>
      <c r="D35" s="421">
        <v>250000</v>
      </c>
      <c r="E35" s="422">
        <v>238112</v>
      </c>
      <c r="F35" s="441">
        <f t="shared" si="0"/>
        <v>95.2448</v>
      </c>
    </row>
    <row r="36" spans="1:6" ht="21.75">
      <c r="A36" s="415">
        <v>342</v>
      </c>
      <c r="B36" s="416" t="s">
        <v>217</v>
      </c>
      <c r="C36" s="417">
        <f>C37</f>
        <v>0</v>
      </c>
      <c r="D36" s="417">
        <f>D37</f>
        <v>0</v>
      </c>
      <c r="E36" s="283">
        <f>E37</f>
        <v>0</v>
      </c>
      <c r="F36" s="418">
        <v>0</v>
      </c>
    </row>
    <row r="37" spans="1:6" s="399" customFormat="1" ht="12.75">
      <c r="A37" s="419">
        <v>3423</v>
      </c>
      <c r="B37" s="420" t="s">
        <v>218</v>
      </c>
      <c r="C37" s="421">
        <v>0</v>
      </c>
      <c r="D37" s="421">
        <v>0</v>
      </c>
      <c r="E37" s="422">
        <v>0</v>
      </c>
      <c r="F37" s="442">
        <v>0</v>
      </c>
    </row>
    <row r="38" spans="1:12" s="397" customFormat="1" ht="12.75">
      <c r="A38" s="415">
        <v>343</v>
      </c>
      <c r="B38" s="424" t="s">
        <v>144</v>
      </c>
      <c r="C38" s="418">
        <f>SUM(C39:C42)</f>
        <v>25000</v>
      </c>
      <c r="D38" s="418">
        <f>SUM(D39:D42)</f>
        <v>25000</v>
      </c>
      <c r="E38" s="425">
        <f>SUM(E39:E42)</f>
        <v>19912</v>
      </c>
      <c r="F38" s="418">
        <f>E38/D38*100</f>
        <v>79.648</v>
      </c>
      <c r="G38" s="399"/>
      <c r="H38" s="399"/>
      <c r="I38" s="399"/>
      <c r="K38" s="399"/>
      <c r="L38" s="399"/>
    </row>
    <row r="39" spans="1:12" s="90" customFormat="1" ht="12.75">
      <c r="A39" s="419">
        <v>3431</v>
      </c>
      <c r="B39" s="420" t="s">
        <v>219</v>
      </c>
      <c r="C39" s="421">
        <v>12000</v>
      </c>
      <c r="D39" s="421">
        <v>12000</v>
      </c>
      <c r="E39" s="422">
        <v>10783</v>
      </c>
      <c r="F39" s="442">
        <f t="shared" si="0"/>
        <v>89.85833333333333</v>
      </c>
      <c r="G39" s="397"/>
      <c r="H39" s="397"/>
      <c r="I39" s="397"/>
      <c r="K39" s="397"/>
      <c r="L39" s="397"/>
    </row>
    <row r="40" spans="1:12" ht="12.75">
      <c r="A40" s="419">
        <v>3431</v>
      </c>
      <c r="B40" s="420" t="s">
        <v>220</v>
      </c>
      <c r="C40" s="421">
        <v>8000</v>
      </c>
      <c r="D40" s="421">
        <v>8000</v>
      </c>
      <c r="E40" s="422">
        <v>4968</v>
      </c>
      <c r="F40" s="442">
        <f t="shared" si="0"/>
        <v>62.1</v>
      </c>
      <c r="G40" s="90"/>
      <c r="H40" s="90"/>
      <c r="I40" s="90"/>
      <c r="K40" s="90"/>
      <c r="L40" s="90"/>
    </row>
    <row r="41" spans="1:6" s="443" customFormat="1" ht="12.75">
      <c r="A41" s="419">
        <v>3433</v>
      </c>
      <c r="B41" s="420" t="s">
        <v>146</v>
      </c>
      <c r="C41" s="421">
        <v>2000</v>
      </c>
      <c r="D41" s="421">
        <v>2000</v>
      </c>
      <c r="E41" s="422">
        <v>1380</v>
      </c>
      <c r="F41" s="442">
        <f t="shared" si="0"/>
        <v>69</v>
      </c>
    </row>
    <row r="42" spans="1:6" s="443" customFormat="1" ht="12.75">
      <c r="A42" s="419">
        <v>3434</v>
      </c>
      <c r="B42" s="420" t="s">
        <v>221</v>
      </c>
      <c r="C42" s="421">
        <v>3000</v>
      </c>
      <c r="D42" s="421">
        <v>3000</v>
      </c>
      <c r="E42" s="422">
        <v>2781</v>
      </c>
      <c r="F42" s="442">
        <f t="shared" si="0"/>
        <v>92.7</v>
      </c>
    </row>
    <row r="43" spans="1:12" s="90" customFormat="1" ht="12.75">
      <c r="A43" s="415">
        <v>411</v>
      </c>
      <c r="B43" s="444" t="s">
        <v>222</v>
      </c>
      <c r="C43" s="445">
        <f>C44</f>
        <v>0</v>
      </c>
      <c r="D43" s="445">
        <f>D44</f>
        <v>0</v>
      </c>
      <c r="E43" s="283">
        <f>E44</f>
        <v>0</v>
      </c>
      <c r="F43" s="418">
        <v>0</v>
      </c>
      <c r="G43" s="443"/>
      <c r="H43" s="443"/>
      <c r="I43" s="443"/>
      <c r="K43" s="443"/>
      <c r="L43" s="443"/>
    </row>
    <row r="44" spans="1:6" s="90" customFormat="1" ht="12.75" customHeight="1">
      <c r="A44" s="419">
        <v>4111</v>
      </c>
      <c r="B44" s="420" t="s">
        <v>223</v>
      </c>
      <c r="C44" s="421">
        <v>0</v>
      </c>
      <c r="D44" s="421">
        <v>0</v>
      </c>
      <c r="E44" s="422">
        <v>0</v>
      </c>
      <c r="F44" s="446">
        <v>0</v>
      </c>
    </row>
    <row r="45" spans="1:6" s="90" customFormat="1" ht="12.75">
      <c r="A45" s="415">
        <v>412</v>
      </c>
      <c r="B45" s="424" t="s">
        <v>161</v>
      </c>
      <c r="C45" s="418">
        <f>SUM(C46:C52)</f>
        <v>131000</v>
      </c>
      <c r="D45" s="418">
        <f>SUM(D46:D52)</f>
        <v>131000</v>
      </c>
      <c r="E45" s="425">
        <f>SUM(E46:E52)</f>
        <v>25000</v>
      </c>
      <c r="F45" s="447">
        <f>E45/D45*100</f>
        <v>19.083969465648856</v>
      </c>
    </row>
    <row r="46" spans="1:6" s="90" customFormat="1" ht="12.75">
      <c r="A46" s="419">
        <v>4126</v>
      </c>
      <c r="B46" s="420" t="s">
        <v>224</v>
      </c>
      <c r="C46" s="421">
        <v>37000</v>
      </c>
      <c r="D46" s="421">
        <v>37000</v>
      </c>
      <c r="E46" s="422">
        <v>25000</v>
      </c>
      <c r="F46" s="423">
        <f t="shared" si="0"/>
        <v>67.56756756756756</v>
      </c>
    </row>
    <row r="47" spans="1:6" s="90" customFormat="1" ht="12.75">
      <c r="A47" s="419">
        <v>4126</v>
      </c>
      <c r="B47" s="420" t="s">
        <v>225</v>
      </c>
      <c r="C47" s="421">
        <v>25000</v>
      </c>
      <c r="D47" s="421">
        <v>25000</v>
      </c>
      <c r="E47" s="422">
        <v>0</v>
      </c>
      <c r="F47" s="423">
        <f t="shared" si="0"/>
        <v>0</v>
      </c>
    </row>
    <row r="48" spans="1:6" s="90" customFormat="1" ht="12.75">
      <c r="A48" s="419">
        <v>4126</v>
      </c>
      <c r="B48" s="420" t="s">
        <v>226</v>
      </c>
      <c r="C48" s="421">
        <v>59000</v>
      </c>
      <c r="D48" s="421">
        <v>59000</v>
      </c>
      <c r="E48" s="422">
        <v>0</v>
      </c>
      <c r="F48" s="423">
        <f t="shared" si="0"/>
        <v>0</v>
      </c>
    </row>
    <row r="49" spans="1:6" s="90" customFormat="1" ht="12.75">
      <c r="A49" s="419">
        <v>4126</v>
      </c>
      <c r="B49" s="420" t="s">
        <v>227</v>
      </c>
      <c r="C49" s="421">
        <v>0</v>
      </c>
      <c r="D49" s="421">
        <v>0</v>
      </c>
      <c r="E49" s="422">
        <v>0</v>
      </c>
      <c r="F49" s="423">
        <v>0</v>
      </c>
    </row>
    <row r="50" spans="1:6" s="90" customFormat="1" ht="12.75">
      <c r="A50" s="419">
        <v>4126</v>
      </c>
      <c r="B50" s="420" t="s">
        <v>228</v>
      </c>
      <c r="C50" s="421">
        <v>10000</v>
      </c>
      <c r="D50" s="421">
        <v>10000</v>
      </c>
      <c r="E50" s="422">
        <v>0</v>
      </c>
      <c r="F50" s="423">
        <f t="shared" si="0"/>
        <v>0</v>
      </c>
    </row>
    <row r="51" spans="1:6" s="90" customFormat="1" ht="12.75">
      <c r="A51" s="419">
        <v>4126</v>
      </c>
      <c r="B51" s="420" t="s">
        <v>229</v>
      </c>
      <c r="C51" s="421">
        <v>0</v>
      </c>
      <c r="D51" s="421">
        <v>0</v>
      </c>
      <c r="E51" s="422">
        <v>0</v>
      </c>
      <c r="F51" s="423">
        <v>0</v>
      </c>
    </row>
    <row r="52" spans="1:10" s="90" customFormat="1" ht="12.75">
      <c r="A52" s="419">
        <v>4126</v>
      </c>
      <c r="B52" s="420" t="s">
        <v>230</v>
      </c>
      <c r="C52" s="421">
        <v>0</v>
      </c>
      <c r="D52" s="421">
        <v>0</v>
      </c>
      <c r="E52" s="422">
        <v>0</v>
      </c>
      <c r="F52" s="423">
        <v>0</v>
      </c>
      <c r="J52" s="443"/>
    </row>
    <row r="53" spans="1:12" s="443" customFormat="1" ht="21.75">
      <c r="A53" s="448">
        <v>422</v>
      </c>
      <c r="B53" s="449" t="s">
        <v>231</v>
      </c>
      <c r="C53" s="417">
        <f>C54+C55</f>
        <v>105000</v>
      </c>
      <c r="D53" s="417">
        <f>D54+D55</f>
        <v>105000</v>
      </c>
      <c r="E53" s="283">
        <f>E54+E55</f>
        <v>90745</v>
      </c>
      <c r="F53" s="418">
        <f t="shared" si="0"/>
        <v>86.42380952380952</v>
      </c>
      <c r="L53" s="90"/>
    </row>
    <row r="54" spans="1:6" s="443" customFormat="1" ht="12.75">
      <c r="A54" s="419">
        <v>4221</v>
      </c>
      <c r="B54" s="420" t="s">
        <v>232</v>
      </c>
      <c r="C54" s="421">
        <v>100000</v>
      </c>
      <c r="D54" s="421">
        <v>100000</v>
      </c>
      <c r="E54" s="422">
        <v>90745</v>
      </c>
      <c r="F54" s="423">
        <f t="shared" si="0"/>
        <v>90.745</v>
      </c>
    </row>
    <row r="55" spans="1:6" s="443" customFormat="1" ht="12.75">
      <c r="A55" s="419">
        <v>4223</v>
      </c>
      <c r="B55" s="420" t="s">
        <v>233</v>
      </c>
      <c r="C55" s="421">
        <v>5000</v>
      </c>
      <c r="D55" s="421">
        <v>5000</v>
      </c>
      <c r="E55" s="422"/>
      <c r="F55" s="423">
        <f t="shared" si="0"/>
        <v>0</v>
      </c>
    </row>
    <row r="56" spans="1:12" ht="12.75">
      <c r="A56" s="450">
        <v>323</v>
      </c>
      <c r="B56" s="451" t="s">
        <v>102</v>
      </c>
      <c r="C56" s="452">
        <f>C57</f>
        <v>150000</v>
      </c>
      <c r="D56" s="452">
        <f>D57</f>
        <v>150000</v>
      </c>
      <c r="E56" s="453">
        <f>E57</f>
        <v>104117</v>
      </c>
      <c r="F56" s="418">
        <f t="shared" si="0"/>
        <v>69.41133333333333</v>
      </c>
      <c r="L56" s="443"/>
    </row>
    <row r="57" spans="1:6" ht="12.75">
      <c r="A57" s="454">
        <v>3232</v>
      </c>
      <c r="B57" s="455" t="s">
        <v>234</v>
      </c>
      <c r="C57" s="456">
        <v>150000</v>
      </c>
      <c r="D57" s="456">
        <v>150000</v>
      </c>
      <c r="E57" s="422">
        <v>104117</v>
      </c>
      <c r="F57" s="423">
        <f t="shared" si="0"/>
        <v>69.41133333333333</v>
      </c>
    </row>
    <row r="58" spans="1:6" ht="12.75">
      <c r="A58" s="450">
        <v>383</v>
      </c>
      <c r="B58" s="451" t="s">
        <v>235</v>
      </c>
      <c r="C58" s="452">
        <f>C59</f>
        <v>230000</v>
      </c>
      <c r="D58" s="452">
        <f>D59</f>
        <v>230000</v>
      </c>
      <c r="E58" s="453">
        <f>E59</f>
        <v>206522</v>
      </c>
      <c r="F58" s="418">
        <f t="shared" si="0"/>
        <v>89.79217391304348</v>
      </c>
    </row>
    <row r="59" spans="1:6" ht="12.75">
      <c r="A59" s="454">
        <v>3831</v>
      </c>
      <c r="B59" s="455" t="s">
        <v>236</v>
      </c>
      <c r="C59" s="456">
        <v>230000</v>
      </c>
      <c r="D59" s="456">
        <v>230000</v>
      </c>
      <c r="E59" s="422">
        <v>206522</v>
      </c>
      <c r="F59" s="423">
        <f t="shared" si="0"/>
        <v>89.79217391304348</v>
      </c>
    </row>
    <row r="60" spans="1:6" ht="12.75">
      <c r="A60" s="450">
        <v>323</v>
      </c>
      <c r="B60" s="451" t="s">
        <v>102</v>
      </c>
      <c r="C60" s="452">
        <f>SUM(C61:C72)</f>
        <v>1014000</v>
      </c>
      <c r="D60" s="452">
        <f>SUM(D61:D72)</f>
        <v>1014000</v>
      </c>
      <c r="E60" s="453">
        <f>SUM(E61:E72)</f>
        <v>545803</v>
      </c>
      <c r="F60" s="418">
        <f t="shared" si="0"/>
        <v>53.8267258382643</v>
      </c>
    </row>
    <row r="61" spans="1:6" ht="12.75">
      <c r="A61" s="454">
        <v>3234</v>
      </c>
      <c r="B61" s="455" t="s">
        <v>237</v>
      </c>
      <c r="C61" s="456">
        <v>360000</v>
      </c>
      <c r="D61" s="456">
        <v>360000</v>
      </c>
      <c r="E61" s="422">
        <v>203819</v>
      </c>
      <c r="F61" s="423">
        <f aca="true" t="shared" si="1" ref="F61:F83">E61/D61*100</f>
        <v>56.61638888888889</v>
      </c>
    </row>
    <row r="62" spans="1:6" ht="12.75">
      <c r="A62" s="454">
        <v>3234</v>
      </c>
      <c r="B62" s="455" t="s">
        <v>238</v>
      </c>
      <c r="C62" s="456">
        <v>0</v>
      </c>
      <c r="D62" s="456">
        <v>0</v>
      </c>
      <c r="E62" s="422">
        <v>0</v>
      </c>
      <c r="F62" s="423">
        <v>0</v>
      </c>
    </row>
    <row r="63" spans="1:6" ht="12.75">
      <c r="A63" s="454">
        <v>3234</v>
      </c>
      <c r="B63" s="455" t="s">
        <v>239</v>
      </c>
      <c r="C63" s="456">
        <v>0</v>
      </c>
      <c r="D63" s="456">
        <v>0</v>
      </c>
      <c r="E63" s="422">
        <v>0</v>
      </c>
      <c r="F63" s="423">
        <v>0</v>
      </c>
    </row>
    <row r="64" spans="1:6" ht="12.75">
      <c r="A64" s="454">
        <v>3234</v>
      </c>
      <c r="B64" s="455" t="s">
        <v>240</v>
      </c>
      <c r="C64" s="456">
        <v>0</v>
      </c>
      <c r="D64" s="456">
        <v>0</v>
      </c>
      <c r="E64" s="422">
        <v>0</v>
      </c>
      <c r="F64" s="423">
        <v>0</v>
      </c>
    </row>
    <row r="65" spans="1:6" ht="12.75">
      <c r="A65" s="454">
        <v>3234</v>
      </c>
      <c r="B65" s="455" t="s">
        <v>241</v>
      </c>
      <c r="C65" s="456">
        <v>30000</v>
      </c>
      <c r="D65" s="456">
        <v>30000</v>
      </c>
      <c r="E65" s="422">
        <v>0</v>
      </c>
      <c r="F65" s="423">
        <f t="shared" si="1"/>
        <v>0</v>
      </c>
    </row>
    <row r="66" spans="1:6" ht="12.75">
      <c r="A66" s="454">
        <v>3234</v>
      </c>
      <c r="B66" s="455" t="s">
        <v>242</v>
      </c>
      <c r="C66" s="456">
        <v>0</v>
      </c>
      <c r="D66" s="456">
        <v>0</v>
      </c>
      <c r="E66" s="422">
        <v>0</v>
      </c>
      <c r="F66" s="423">
        <v>0</v>
      </c>
    </row>
    <row r="67" spans="1:6" ht="12.75">
      <c r="A67" s="454">
        <v>3234</v>
      </c>
      <c r="B67" s="455" t="s">
        <v>243</v>
      </c>
      <c r="C67" s="456">
        <v>0</v>
      </c>
      <c r="D67" s="456">
        <v>0</v>
      </c>
      <c r="E67" s="422">
        <v>0</v>
      </c>
      <c r="F67" s="423">
        <v>0</v>
      </c>
    </row>
    <row r="68" spans="1:6" ht="12.75">
      <c r="A68" s="454">
        <v>3234</v>
      </c>
      <c r="B68" s="455" t="s">
        <v>244</v>
      </c>
      <c r="C68" s="456">
        <v>14000</v>
      </c>
      <c r="D68" s="456">
        <v>14000</v>
      </c>
      <c r="E68" s="422">
        <v>11112</v>
      </c>
      <c r="F68" s="423">
        <f t="shared" si="1"/>
        <v>79.37142857142857</v>
      </c>
    </row>
    <row r="69" spans="1:6" ht="12.75">
      <c r="A69" s="454">
        <v>3234</v>
      </c>
      <c r="B69" s="455" t="s">
        <v>245</v>
      </c>
      <c r="C69" s="456">
        <v>200000</v>
      </c>
      <c r="D69" s="456">
        <v>200000</v>
      </c>
      <c r="E69" s="422">
        <v>66086</v>
      </c>
      <c r="F69" s="423">
        <f t="shared" si="1"/>
        <v>33.043</v>
      </c>
    </row>
    <row r="70" spans="1:6" ht="12.75">
      <c r="A70" s="454">
        <v>3234</v>
      </c>
      <c r="B70" s="455" t="s">
        <v>246</v>
      </c>
      <c r="C70" s="456">
        <v>220000</v>
      </c>
      <c r="D70" s="456">
        <v>220000</v>
      </c>
      <c r="E70" s="422">
        <v>218787</v>
      </c>
      <c r="F70" s="423">
        <f t="shared" si="1"/>
        <v>99.44863636363637</v>
      </c>
    </row>
    <row r="71" spans="1:6" ht="12.75">
      <c r="A71" s="454">
        <v>3234</v>
      </c>
      <c r="B71" s="455" t="s">
        <v>247</v>
      </c>
      <c r="C71" s="456">
        <v>120000</v>
      </c>
      <c r="D71" s="456">
        <v>120000</v>
      </c>
      <c r="E71" s="422">
        <v>20648</v>
      </c>
      <c r="F71" s="423">
        <f t="shared" si="1"/>
        <v>17.206666666666667</v>
      </c>
    </row>
    <row r="72" spans="1:6" ht="21.75">
      <c r="A72" s="454">
        <v>3234</v>
      </c>
      <c r="B72" s="455" t="s">
        <v>248</v>
      </c>
      <c r="C72" s="456">
        <v>70000</v>
      </c>
      <c r="D72" s="456">
        <v>70000</v>
      </c>
      <c r="E72" s="422">
        <v>25351</v>
      </c>
      <c r="F72" s="423">
        <f t="shared" si="1"/>
        <v>36.215714285714284</v>
      </c>
    </row>
    <row r="73" spans="1:6" ht="12.75">
      <c r="A73" s="450">
        <v>322</v>
      </c>
      <c r="B73" s="451" t="s">
        <v>128</v>
      </c>
      <c r="C73" s="452">
        <f>C74</f>
        <v>140000</v>
      </c>
      <c r="D73" s="452">
        <f>D74</f>
        <v>140000</v>
      </c>
      <c r="E73" s="453">
        <f>E74</f>
        <v>123916</v>
      </c>
      <c r="F73" s="418">
        <f t="shared" si="1"/>
        <v>88.51142857142858</v>
      </c>
    </row>
    <row r="74" spans="1:14" ht="12.75">
      <c r="A74" s="454">
        <v>3223</v>
      </c>
      <c r="B74" s="455" t="s">
        <v>130</v>
      </c>
      <c r="C74" s="456">
        <v>140000</v>
      </c>
      <c r="D74" s="456">
        <v>140000</v>
      </c>
      <c r="E74" s="422">
        <v>123916</v>
      </c>
      <c r="F74" s="423">
        <f>E74/D74*100</f>
        <v>88.51142857142858</v>
      </c>
      <c r="M74" s="399"/>
      <c r="N74" s="399"/>
    </row>
    <row r="75" spans="1:14" ht="12.75">
      <c r="A75" s="450">
        <v>323</v>
      </c>
      <c r="B75" s="457" t="s">
        <v>102</v>
      </c>
      <c r="C75" s="458">
        <f>C76</f>
        <v>55000</v>
      </c>
      <c r="D75" s="458">
        <f>D76</f>
        <v>55000</v>
      </c>
      <c r="E75" s="425">
        <f>E76</f>
        <v>28637</v>
      </c>
      <c r="F75" s="418">
        <f>E75/D75*100</f>
        <v>52.06727272727273</v>
      </c>
      <c r="G75" s="399"/>
      <c r="J75" s="399"/>
      <c r="K75" s="399"/>
      <c r="M75" s="49"/>
      <c r="N75" s="49"/>
    </row>
    <row r="76" spans="1:14" ht="12.75">
      <c r="A76" s="454">
        <v>3234</v>
      </c>
      <c r="B76" s="455" t="s">
        <v>249</v>
      </c>
      <c r="C76" s="456">
        <v>55000</v>
      </c>
      <c r="D76" s="456">
        <v>55000</v>
      </c>
      <c r="E76" s="422">
        <v>28637</v>
      </c>
      <c r="F76" s="423">
        <f t="shared" si="1"/>
        <v>52.06727272727273</v>
      </c>
      <c r="G76" s="49"/>
      <c r="H76" s="399"/>
      <c r="I76" s="399"/>
      <c r="J76" s="49"/>
      <c r="K76" s="49"/>
      <c r="L76" s="399"/>
      <c r="N76" s="49"/>
    </row>
    <row r="77" spans="1:12" s="399" customFormat="1" ht="12.75">
      <c r="A77" s="415">
        <v>421</v>
      </c>
      <c r="B77" s="451" t="s">
        <v>164</v>
      </c>
      <c r="C77" s="452">
        <f>SUM(C78:C83)</f>
        <v>1042000</v>
      </c>
      <c r="D77" s="452">
        <f>SUM(D78:D83)</f>
        <v>1042000</v>
      </c>
      <c r="E77" s="283">
        <f>SUM(E78:E83)</f>
        <v>940502</v>
      </c>
      <c r="F77" s="418">
        <f t="shared" si="1"/>
        <v>90.25930902111324</v>
      </c>
      <c r="H77" s="49"/>
      <c r="I77" s="49"/>
      <c r="L77" s="49"/>
    </row>
    <row r="78" spans="1:6" s="49" customFormat="1" ht="12.75">
      <c r="A78" s="419">
        <v>4213</v>
      </c>
      <c r="B78" s="420" t="s">
        <v>250</v>
      </c>
      <c r="C78" s="421">
        <v>260000</v>
      </c>
      <c r="D78" s="421">
        <v>260000</v>
      </c>
      <c r="E78" s="422">
        <v>205777</v>
      </c>
      <c r="F78" s="423">
        <f t="shared" si="1"/>
        <v>79.145</v>
      </c>
    </row>
    <row r="79" spans="1:6" s="49" customFormat="1" ht="12.75">
      <c r="A79" s="419">
        <v>4212</v>
      </c>
      <c r="B79" s="459" t="s">
        <v>251</v>
      </c>
      <c r="C79" s="460">
        <v>96000</v>
      </c>
      <c r="D79" s="421">
        <v>96000</v>
      </c>
      <c r="E79" s="422">
        <v>95276</v>
      </c>
      <c r="F79" s="442">
        <f t="shared" si="1"/>
        <v>99.24583333333334</v>
      </c>
    </row>
    <row r="80" spans="1:6" ht="12.75">
      <c r="A80" s="419">
        <v>4214</v>
      </c>
      <c r="B80" s="459" t="s">
        <v>252</v>
      </c>
      <c r="C80" s="460">
        <v>15000</v>
      </c>
      <c r="D80" s="421">
        <v>15000</v>
      </c>
      <c r="E80" s="422">
        <v>14152</v>
      </c>
      <c r="F80" s="423">
        <f t="shared" si="1"/>
        <v>94.34666666666666</v>
      </c>
    </row>
    <row r="81" spans="1:6" ht="12.75">
      <c r="A81" s="419">
        <v>4214</v>
      </c>
      <c r="B81" s="461" t="s">
        <v>253</v>
      </c>
      <c r="C81" s="421">
        <v>395000</v>
      </c>
      <c r="D81" s="421">
        <v>395000</v>
      </c>
      <c r="E81" s="422">
        <v>388993</v>
      </c>
      <c r="F81" s="423">
        <f t="shared" si="1"/>
        <v>98.47924050632912</v>
      </c>
    </row>
    <row r="82" spans="1:6" ht="12.75">
      <c r="A82" s="419">
        <v>4212</v>
      </c>
      <c r="B82" s="461" t="s">
        <v>254</v>
      </c>
      <c r="C82" s="421">
        <v>86000</v>
      </c>
      <c r="D82" s="421">
        <v>86000</v>
      </c>
      <c r="E82" s="422">
        <v>84744</v>
      </c>
      <c r="F82" s="423">
        <v>0</v>
      </c>
    </row>
    <row r="83" spans="1:6" ht="12.75">
      <c r="A83" s="419">
        <v>4214</v>
      </c>
      <c r="B83" s="461" t="s">
        <v>255</v>
      </c>
      <c r="C83" s="421">
        <v>190000</v>
      </c>
      <c r="D83" s="421">
        <v>190000</v>
      </c>
      <c r="E83" s="422">
        <v>151560</v>
      </c>
      <c r="F83" s="423">
        <f t="shared" si="1"/>
        <v>79.76842105263158</v>
      </c>
    </row>
    <row r="84" spans="1:6" ht="12.75">
      <c r="A84" s="415">
        <v>352</v>
      </c>
      <c r="B84" s="424" t="s">
        <v>256</v>
      </c>
      <c r="C84" s="417">
        <f>C85</f>
        <v>150000</v>
      </c>
      <c r="D84" s="417">
        <f>D85</f>
        <v>150000</v>
      </c>
      <c r="E84" s="283">
        <f>E85</f>
        <v>0</v>
      </c>
      <c r="F84" s="418">
        <f aca="true" t="shared" si="2" ref="F84:F119">E84/D84*100</f>
        <v>0</v>
      </c>
    </row>
    <row r="85" spans="1:6" ht="12.75">
      <c r="A85" s="419">
        <v>3523</v>
      </c>
      <c r="B85" s="461" t="s">
        <v>257</v>
      </c>
      <c r="C85" s="421">
        <v>150000</v>
      </c>
      <c r="D85" s="421">
        <v>150000</v>
      </c>
      <c r="E85" s="422"/>
      <c r="F85" s="423">
        <f t="shared" si="2"/>
        <v>0</v>
      </c>
    </row>
    <row r="86" spans="1:6" ht="12.75" customHeight="1">
      <c r="A86" s="415">
        <v>534</v>
      </c>
      <c r="B86" s="462" t="s">
        <v>258</v>
      </c>
      <c r="C86" s="417">
        <f>C87</f>
        <v>0</v>
      </c>
      <c r="D86" s="417">
        <f>D87</f>
        <v>0</v>
      </c>
      <c r="E86" s="425">
        <f>E87</f>
        <v>0</v>
      </c>
      <c r="F86" s="418">
        <v>0</v>
      </c>
    </row>
    <row r="87" spans="1:6" ht="12.75" customHeight="1">
      <c r="A87" s="419">
        <v>5341</v>
      </c>
      <c r="B87" s="461" t="s">
        <v>258</v>
      </c>
      <c r="C87" s="421">
        <v>0</v>
      </c>
      <c r="D87" s="421">
        <v>0</v>
      </c>
      <c r="E87" s="422"/>
      <c r="F87" s="423">
        <v>0</v>
      </c>
    </row>
    <row r="88" spans="1:6" ht="12.75" customHeight="1">
      <c r="A88" s="415">
        <v>516</v>
      </c>
      <c r="B88" s="424" t="s">
        <v>259</v>
      </c>
      <c r="C88" s="418">
        <f>C89</f>
        <v>0</v>
      </c>
      <c r="D88" s="418">
        <f>D89</f>
        <v>0</v>
      </c>
      <c r="E88" s="425">
        <f>E89</f>
        <v>0</v>
      </c>
      <c r="F88" s="418">
        <v>0</v>
      </c>
    </row>
    <row r="89" spans="1:6" ht="12.75">
      <c r="A89" s="419">
        <v>5163</v>
      </c>
      <c r="B89" s="461" t="s">
        <v>260</v>
      </c>
      <c r="C89" s="421">
        <v>0</v>
      </c>
      <c r="D89" s="421">
        <v>0</v>
      </c>
      <c r="E89" s="422"/>
      <c r="F89" s="423">
        <v>0</v>
      </c>
    </row>
    <row r="90" spans="1:13" ht="12.75">
      <c r="A90" s="415">
        <v>381</v>
      </c>
      <c r="B90" s="416" t="s">
        <v>109</v>
      </c>
      <c r="C90" s="417">
        <f>C91</f>
        <v>327000</v>
      </c>
      <c r="D90" s="417">
        <f>D91</f>
        <v>327000</v>
      </c>
      <c r="E90" s="283">
        <f>E91</f>
        <v>302497</v>
      </c>
      <c r="F90" s="418">
        <f t="shared" si="2"/>
        <v>92.50672782874618</v>
      </c>
      <c r="G90" s="20"/>
      <c r="J90" s="20"/>
      <c r="K90" s="20"/>
      <c r="M90" s="20"/>
    </row>
    <row r="91" spans="1:13" ht="12.75">
      <c r="A91" s="419">
        <v>3811</v>
      </c>
      <c r="B91" s="420" t="s">
        <v>110</v>
      </c>
      <c r="C91" s="421">
        <v>327000</v>
      </c>
      <c r="D91" s="421">
        <v>327000</v>
      </c>
      <c r="E91" s="422">
        <v>302497</v>
      </c>
      <c r="F91" s="423">
        <f t="shared" si="2"/>
        <v>92.50672782874618</v>
      </c>
      <c r="G91" s="20"/>
      <c r="H91" s="20"/>
      <c r="I91" s="20"/>
      <c r="J91" s="20"/>
      <c r="K91" s="20"/>
      <c r="L91" s="20"/>
      <c r="M91" s="20"/>
    </row>
    <row r="92" spans="1:13" ht="12.75">
      <c r="A92" s="415">
        <v>323</v>
      </c>
      <c r="B92" s="416" t="s">
        <v>102</v>
      </c>
      <c r="C92" s="417">
        <f>SUM(C93:C95)</f>
        <v>59000</v>
      </c>
      <c r="D92" s="417">
        <f>SUM(D93:D95)</f>
        <v>59000</v>
      </c>
      <c r="E92" s="283">
        <f>SUM(E93:E95)</f>
        <v>54898</v>
      </c>
      <c r="F92" s="418">
        <f t="shared" si="2"/>
        <v>93.04745762711865</v>
      </c>
      <c r="G92" s="20"/>
      <c r="H92" s="20"/>
      <c r="I92" s="20"/>
      <c r="J92" s="20"/>
      <c r="K92" s="20"/>
      <c r="L92" s="20"/>
      <c r="M92" s="20"/>
    </row>
    <row r="93" spans="1:14" ht="12.75">
      <c r="A93" s="419">
        <v>3234</v>
      </c>
      <c r="B93" s="420" t="s">
        <v>136</v>
      </c>
      <c r="C93" s="421">
        <v>31000</v>
      </c>
      <c r="D93" s="421">
        <v>31000</v>
      </c>
      <c r="E93" s="422">
        <v>30798</v>
      </c>
      <c r="F93" s="423">
        <f t="shared" si="2"/>
        <v>99.34838709677419</v>
      </c>
      <c r="G93" s="20"/>
      <c r="H93" s="20"/>
      <c r="I93" s="20"/>
      <c r="J93" s="20"/>
      <c r="K93" s="20"/>
      <c r="L93" s="20"/>
      <c r="M93" s="20"/>
      <c r="N93" s="20"/>
    </row>
    <row r="94" spans="1:14" ht="12.75">
      <c r="A94" s="419">
        <v>3234</v>
      </c>
      <c r="B94" s="420" t="s">
        <v>261</v>
      </c>
      <c r="C94" s="421">
        <v>3000</v>
      </c>
      <c r="D94" s="421">
        <v>3000</v>
      </c>
      <c r="E94" s="422">
        <v>0</v>
      </c>
      <c r="F94" s="423">
        <f t="shared" si="2"/>
        <v>0</v>
      </c>
      <c r="G94" s="20"/>
      <c r="H94" s="20"/>
      <c r="I94" s="20"/>
      <c r="J94" s="20"/>
      <c r="K94" s="20"/>
      <c r="L94" s="20"/>
      <c r="M94" s="20"/>
      <c r="N94" s="20"/>
    </row>
    <row r="95" spans="1:14" ht="12.75">
      <c r="A95" s="463">
        <v>3236</v>
      </c>
      <c r="B95" s="464" t="s">
        <v>262</v>
      </c>
      <c r="C95" s="423">
        <v>25000</v>
      </c>
      <c r="D95" s="423">
        <v>25000</v>
      </c>
      <c r="E95" s="465">
        <v>24100</v>
      </c>
      <c r="F95" s="423">
        <f t="shared" si="2"/>
        <v>96.39999999999999</v>
      </c>
      <c r="G95" s="20"/>
      <c r="H95" s="20"/>
      <c r="I95" s="20"/>
      <c r="J95" s="20"/>
      <c r="K95" s="20"/>
      <c r="L95" s="20"/>
      <c r="M95" s="20"/>
      <c r="N95" s="20"/>
    </row>
    <row r="96" spans="1:6" s="20" customFormat="1" ht="12.75">
      <c r="A96" s="412" t="s">
        <v>263</v>
      </c>
      <c r="B96" s="111" t="s">
        <v>264</v>
      </c>
      <c r="C96" s="466">
        <f>C97+C99+C101+C104+C107+C111+C116+C118</f>
        <v>841200</v>
      </c>
      <c r="D96" s="466">
        <f>D97+D99+D101+D104+D107+D111+D116+D118</f>
        <v>841200</v>
      </c>
      <c r="E96" s="178">
        <f>E97+E99+E101+E104+E107+E111+E116+E118</f>
        <v>787847</v>
      </c>
      <c r="F96" s="467">
        <f>E96/D96*100</f>
        <v>93.6575130765573</v>
      </c>
    </row>
    <row r="97" spans="1:6" s="20" customFormat="1" ht="12.75">
      <c r="A97" s="415">
        <v>311</v>
      </c>
      <c r="B97" s="416" t="s">
        <v>265</v>
      </c>
      <c r="C97" s="417">
        <f>C98</f>
        <v>565000</v>
      </c>
      <c r="D97" s="417">
        <f>D98</f>
        <v>565000</v>
      </c>
      <c r="E97" s="283">
        <f>E98</f>
        <v>568956</v>
      </c>
      <c r="F97" s="418">
        <f t="shared" si="2"/>
        <v>100.70017699115044</v>
      </c>
    </row>
    <row r="98" spans="1:12" s="20" customFormat="1" ht="12.75">
      <c r="A98" s="419">
        <v>3111</v>
      </c>
      <c r="B98" s="420" t="s">
        <v>266</v>
      </c>
      <c r="C98" s="421">
        <v>565000</v>
      </c>
      <c r="D98" s="421">
        <v>565000</v>
      </c>
      <c r="E98" s="422">
        <v>568956</v>
      </c>
      <c r="F98" s="423">
        <f t="shared" si="2"/>
        <v>100.70017699115044</v>
      </c>
      <c r="L98" s="468"/>
    </row>
    <row r="99" spans="1:7" s="20" customFormat="1" ht="12.75">
      <c r="A99" s="415">
        <v>312</v>
      </c>
      <c r="B99" s="424" t="s">
        <v>118</v>
      </c>
      <c r="C99" s="418">
        <f>C100</f>
        <v>18700</v>
      </c>
      <c r="D99" s="418">
        <f>D100</f>
        <v>18700</v>
      </c>
      <c r="E99" s="425">
        <f>E100</f>
        <v>17000</v>
      </c>
      <c r="F99" s="418">
        <f>E99/D99*100</f>
        <v>90.9090909090909</v>
      </c>
      <c r="G99" s="469"/>
    </row>
    <row r="100" spans="1:13" s="20" customFormat="1" ht="12.75">
      <c r="A100" s="419">
        <v>3121</v>
      </c>
      <c r="B100" s="420" t="s">
        <v>118</v>
      </c>
      <c r="C100" s="421">
        <v>18700</v>
      </c>
      <c r="D100" s="421">
        <v>18700</v>
      </c>
      <c r="E100" s="422">
        <v>17000</v>
      </c>
      <c r="F100" s="423">
        <f t="shared" si="2"/>
        <v>90.9090909090909</v>
      </c>
      <c r="H100" s="469"/>
      <c r="I100" s="469"/>
      <c r="J100" s="469"/>
      <c r="K100" s="469"/>
      <c r="M100" s="469"/>
    </row>
    <row r="101" spans="1:12" s="20" customFormat="1" ht="12.75">
      <c r="A101" s="415">
        <v>313</v>
      </c>
      <c r="B101" s="424" t="s">
        <v>119</v>
      </c>
      <c r="C101" s="418">
        <f>C102+C103</f>
        <v>102000</v>
      </c>
      <c r="D101" s="418">
        <f>D102+D103</f>
        <v>102000</v>
      </c>
      <c r="E101" s="425">
        <f>E102+E103</f>
        <v>90463</v>
      </c>
      <c r="F101" s="418">
        <f>E101/D101*100</f>
        <v>88.68921568627451</v>
      </c>
      <c r="L101" s="469"/>
    </row>
    <row r="102" spans="1:6" s="20" customFormat="1" ht="12.75">
      <c r="A102" s="419">
        <v>3132</v>
      </c>
      <c r="B102" s="420" t="s">
        <v>267</v>
      </c>
      <c r="C102" s="421">
        <v>90000</v>
      </c>
      <c r="D102" s="421">
        <v>90000</v>
      </c>
      <c r="E102" s="422">
        <v>81286</v>
      </c>
      <c r="F102" s="423">
        <f t="shared" si="2"/>
        <v>90.31777777777778</v>
      </c>
    </row>
    <row r="103" spans="1:14" s="20" customFormat="1" ht="12.75">
      <c r="A103" s="419">
        <v>3133</v>
      </c>
      <c r="B103" s="420" t="s">
        <v>121</v>
      </c>
      <c r="C103" s="421">
        <v>12000</v>
      </c>
      <c r="D103" s="421">
        <v>12000</v>
      </c>
      <c r="E103" s="422">
        <v>9177</v>
      </c>
      <c r="F103" s="423">
        <f t="shared" si="2"/>
        <v>76.47500000000001</v>
      </c>
      <c r="N103" s="469"/>
    </row>
    <row r="104" spans="1:6" s="20" customFormat="1" ht="12.75">
      <c r="A104" s="415">
        <v>321</v>
      </c>
      <c r="B104" s="416" t="s">
        <v>203</v>
      </c>
      <c r="C104" s="417">
        <f>C105+C106</f>
        <v>30000</v>
      </c>
      <c r="D104" s="417">
        <f>D105+D106</f>
        <v>30000</v>
      </c>
      <c r="E104" s="283">
        <f>E105+E106</f>
        <v>23174</v>
      </c>
      <c r="F104" s="418">
        <f t="shared" si="2"/>
        <v>77.24666666666667</v>
      </c>
    </row>
    <row r="105" spans="1:6" s="20" customFormat="1" ht="12.75">
      <c r="A105" s="419">
        <v>3212</v>
      </c>
      <c r="B105" s="420" t="s">
        <v>268</v>
      </c>
      <c r="C105" s="421">
        <v>26000</v>
      </c>
      <c r="D105" s="421">
        <v>26000</v>
      </c>
      <c r="E105" s="422">
        <v>23174</v>
      </c>
      <c r="F105" s="423">
        <f t="shared" si="2"/>
        <v>89.13076923076923</v>
      </c>
    </row>
    <row r="106" spans="1:14" s="469" customFormat="1" ht="12.75">
      <c r="A106" s="419">
        <v>3213</v>
      </c>
      <c r="B106" s="420" t="s">
        <v>126</v>
      </c>
      <c r="C106" s="421">
        <v>4000</v>
      </c>
      <c r="D106" s="421">
        <v>4000</v>
      </c>
      <c r="E106" s="422"/>
      <c r="F106" s="423">
        <f t="shared" si="2"/>
        <v>0</v>
      </c>
      <c r="G106" s="20"/>
      <c r="H106" s="20"/>
      <c r="I106" s="20"/>
      <c r="J106" s="20"/>
      <c r="K106" s="20"/>
      <c r="L106" s="20"/>
      <c r="M106" s="20"/>
      <c r="N106" s="20"/>
    </row>
    <row r="107" spans="1:7" s="20" customFormat="1" ht="12.75">
      <c r="A107" s="415">
        <v>322</v>
      </c>
      <c r="B107" s="424" t="s">
        <v>128</v>
      </c>
      <c r="C107" s="418">
        <f>C108+C109+C110</f>
        <v>27000</v>
      </c>
      <c r="D107" s="418">
        <f>D108+D109+D110</f>
        <v>27000</v>
      </c>
      <c r="E107" s="425">
        <f>E108+E109+E110</f>
        <v>8796</v>
      </c>
      <c r="F107" s="418">
        <f>E107/D107*100</f>
        <v>32.577777777777776</v>
      </c>
      <c r="G107" s="469"/>
    </row>
    <row r="108" spans="1:13" s="20" customFormat="1" ht="12.75">
      <c r="A108" s="419">
        <v>3221</v>
      </c>
      <c r="B108" s="420" t="s">
        <v>129</v>
      </c>
      <c r="C108" s="421">
        <v>5000</v>
      </c>
      <c r="D108" s="421">
        <v>5000</v>
      </c>
      <c r="E108" s="422">
        <v>2616</v>
      </c>
      <c r="F108" s="423">
        <f t="shared" si="2"/>
        <v>52.32</v>
      </c>
      <c r="H108" s="469"/>
      <c r="I108" s="469"/>
      <c r="J108" s="469"/>
      <c r="K108" s="469"/>
      <c r="M108" s="469"/>
    </row>
    <row r="109" spans="1:12" s="20" customFormat="1" ht="12.75">
      <c r="A109" s="419">
        <v>3223</v>
      </c>
      <c r="B109" s="420" t="s">
        <v>269</v>
      </c>
      <c r="C109" s="421">
        <v>10000</v>
      </c>
      <c r="D109" s="421">
        <v>10000</v>
      </c>
      <c r="E109" s="422">
        <v>6180</v>
      </c>
      <c r="F109" s="423">
        <f t="shared" si="2"/>
        <v>61.8</v>
      </c>
      <c r="L109" s="469"/>
    </row>
    <row r="110" spans="1:6" s="20" customFormat="1" ht="12.75">
      <c r="A110" s="419">
        <v>3225</v>
      </c>
      <c r="B110" s="420" t="s">
        <v>132</v>
      </c>
      <c r="C110" s="421">
        <v>12000</v>
      </c>
      <c r="D110" s="421">
        <v>12000</v>
      </c>
      <c r="E110" s="422"/>
      <c r="F110" s="423">
        <f t="shared" si="2"/>
        <v>0</v>
      </c>
    </row>
    <row r="111" spans="1:14" s="20" customFormat="1" ht="12.75">
      <c r="A111" s="415">
        <v>323</v>
      </c>
      <c r="B111" s="424" t="s">
        <v>102</v>
      </c>
      <c r="C111" s="418">
        <f>SUM(C112:C115)</f>
        <v>59500</v>
      </c>
      <c r="D111" s="418">
        <f>SUM(D112:D115)</f>
        <v>59500</v>
      </c>
      <c r="E111" s="425">
        <f>SUM(E112:E115)</f>
        <v>44831</v>
      </c>
      <c r="F111" s="418">
        <f>E111/D111*100</f>
        <v>75.34621848739495</v>
      </c>
      <c r="N111" s="469"/>
    </row>
    <row r="112" spans="1:6" s="20" customFormat="1" ht="12.75">
      <c r="A112" s="419">
        <v>3231</v>
      </c>
      <c r="B112" s="420" t="s">
        <v>133</v>
      </c>
      <c r="C112" s="421">
        <v>1500</v>
      </c>
      <c r="D112" s="421">
        <v>1500</v>
      </c>
      <c r="E112" s="422">
        <v>414</v>
      </c>
      <c r="F112" s="423">
        <f t="shared" si="2"/>
        <v>27.6</v>
      </c>
    </row>
    <row r="113" spans="1:7" s="20" customFormat="1" ht="12.75">
      <c r="A113" s="419">
        <v>3232</v>
      </c>
      <c r="B113" s="470" t="s">
        <v>270</v>
      </c>
      <c r="C113" s="471">
        <v>10000</v>
      </c>
      <c r="D113" s="471">
        <v>10000</v>
      </c>
      <c r="E113" s="472">
        <v>0</v>
      </c>
      <c r="F113" s="473">
        <f t="shared" si="2"/>
        <v>0</v>
      </c>
      <c r="G113" s="365"/>
    </row>
    <row r="114" spans="1:14" s="469" customFormat="1" ht="21.75">
      <c r="A114" s="474">
        <v>3234</v>
      </c>
      <c r="B114" s="455" t="s">
        <v>271</v>
      </c>
      <c r="C114" s="456">
        <v>3000</v>
      </c>
      <c r="D114" s="456">
        <v>3000</v>
      </c>
      <c r="E114" s="422">
        <v>1805</v>
      </c>
      <c r="F114" s="423">
        <f t="shared" si="2"/>
        <v>60.16666666666667</v>
      </c>
      <c r="G114" s="20"/>
      <c r="H114" s="20"/>
      <c r="I114" s="20"/>
      <c r="J114" s="475"/>
      <c r="K114" s="20"/>
      <c r="L114" s="20"/>
      <c r="M114" s="20"/>
      <c r="N114" s="20"/>
    </row>
    <row r="115" spans="1:116" s="475" customFormat="1" ht="12.75">
      <c r="A115" s="476">
        <v>3234</v>
      </c>
      <c r="B115" s="455" t="s">
        <v>272</v>
      </c>
      <c r="C115" s="456">
        <v>45000</v>
      </c>
      <c r="D115" s="456">
        <v>45000</v>
      </c>
      <c r="E115" s="422">
        <v>42612</v>
      </c>
      <c r="F115" s="423">
        <f t="shared" si="2"/>
        <v>94.69333333333333</v>
      </c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7"/>
      <c r="AE115" s="477"/>
      <c r="AF115" s="477"/>
      <c r="AG115" s="477"/>
      <c r="AH115" s="477"/>
      <c r="AI115" s="477"/>
      <c r="AJ115" s="477"/>
      <c r="AK115" s="477"/>
      <c r="AL115" s="477"/>
      <c r="AM115" s="477"/>
      <c r="AN115" s="477"/>
      <c r="AO115" s="477"/>
      <c r="AP115" s="477"/>
      <c r="AQ115" s="477"/>
      <c r="AR115" s="477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7"/>
      <c r="BF115" s="477"/>
      <c r="BG115" s="477"/>
      <c r="BH115" s="477"/>
      <c r="BI115" s="477"/>
      <c r="BJ115" s="477"/>
      <c r="BK115" s="477"/>
      <c r="BL115" s="477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7"/>
      <c r="BZ115" s="477"/>
      <c r="CA115" s="477"/>
      <c r="CB115" s="477"/>
      <c r="CC115" s="477"/>
      <c r="CD115" s="477"/>
      <c r="CE115" s="477"/>
      <c r="CF115" s="477"/>
      <c r="CG115" s="477"/>
      <c r="CH115" s="477"/>
      <c r="CI115" s="477"/>
      <c r="CJ115" s="477"/>
      <c r="CK115" s="477"/>
      <c r="CL115" s="477"/>
      <c r="CM115" s="477"/>
      <c r="CN115" s="477"/>
      <c r="CO115" s="477"/>
      <c r="CP115" s="477"/>
      <c r="CQ115" s="477"/>
      <c r="CR115" s="477"/>
      <c r="CS115" s="477"/>
      <c r="CT115" s="477"/>
      <c r="CU115" s="477"/>
      <c r="CV115" s="477"/>
      <c r="CW115" s="477"/>
      <c r="CX115" s="477"/>
      <c r="CY115" s="477"/>
      <c r="CZ115" s="477"/>
      <c r="DA115" s="477"/>
      <c r="DB115" s="477"/>
      <c r="DC115" s="477"/>
      <c r="DD115" s="477"/>
      <c r="DE115" s="477"/>
      <c r="DF115" s="477"/>
      <c r="DG115" s="477"/>
      <c r="DH115" s="477"/>
      <c r="DI115" s="477"/>
      <c r="DJ115" s="477"/>
      <c r="DK115" s="477"/>
      <c r="DL115" s="477"/>
    </row>
    <row r="116" spans="1:15" s="477" customFormat="1" ht="12.75">
      <c r="A116" s="415">
        <v>329</v>
      </c>
      <c r="B116" s="457" t="s">
        <v>105</v>
      </c>
      <c r="C116" s="458">
        <f>C117</f>
        <v>28000</v>
      </c>
      <c r="D116" s="458">
        <f>D117</f>
        <v>28000</v>
      </c>
      <c r="E116" s="425">
        <f>E117</f>
        <v>23965</v>
      </c>
      <c r="F116" s="418">
        <f>E116/D116*100</f>
        <v>85.58928571428571</v>
      </c>
      <c r="G116" s="478"/>
      <c r="H116" s="475"/>
      <c r="I116" s="475"/>
      <c r="J116" s="475"/>
      <c r="K116" s="475"/>
      <c r="L116" s="475"/>
      <c r="M116" s="475"/>
      <c r="N116" s="475"/>
      <c r="O116" s="475"/>
    </row>
    <row r="117" spans="1:15" s="477" customFormat="1" ht="12.75">
      <c r="A117" s="476">
        <v>3299</v>
      </c>
      <c r="B117" s="455" t="s">
        <v>105</v>
      </c>
      <c r="C117" s="456">
        <v>28000</v>
      </c>
      <c r="D117" s="456">
        <v>28000</v>
      </c>
      <c r="E117" s="422">
        <v>23965</v>
      </c>
      <c r="F117" s="423">
        <f t="shared" si="2"/>
        <v>85.58928571428571</v>
      </c>
      <c r="G117" s="475"/>
      <c r="H117" s="478"/>
      <c r="I117" s="478"/>
      <c r="J117" s="478"/>
      <c r="K117" s="478"/>
      <c r="L117" s="475"/>
      <c r="M117" s="475"/>
      <c r="N117" s="475"/>
      <c r="O117" s="475"/>
    </row>
    <row r="118" spans="1:15" s="477" customFormat="1" ht="12.75">
      <c r="A118" s="415">
        <v>422</v>
      </c>
      <c r="B118" s="457" t="s">
        <v>273</v>
      </c>
      <c r="C118" s="458">
        <f>C119</f>
        <v>11000</v>
      </c>
      <c r="D118" s="458">
        <f>D119</f>
        <v>11000</v>
      </c>
      <c r="E118" s="425">
        <f>E119</f>
        <v>10662</v>
      </c>
      <c r="F118" s="418">
        <f t="shared" si="2"/>
        <v>96.92727272727272</v>
      </c>
      <c r="G118" s="475"/>
      <c r="H118" s="475"/>
      <c r="I118" s="475"/>
      <c r="J118" s="475"/>
      <c r="K118" s="475"/>
      <c r="L118" s="478"/>
      <c r="M118" s="478"/>
      <c r="N118" s="475"/>
      <c r="O118" s="475"/>
    </row>
    <row r="119" spans="1:15" s="477" customFormat="1" ht="12.75">
      <c r="A119" s="476">
        <v>4221</v>
      </c>
      <c r="B119" s="455" t="s">
        <v>274</v>
      </c>
      <c r="C119" s="456">
        <v>11000</v>
      </c>
      <c r="D119" s="456">
        <v>11000</v>
      </c>
      <c r="E119" s="422">
        <v>10662</v>
      </c>
      <c r="F119" s="423">
        <f t="shared" si="2"/>
        <v>96.92727272727272</v>
      </c>
      <c r="G119" s="475"/>
      <c r="H119" s="475"/>
      <c r="I119" s="475"/>
      <c r="J119" s="475"/>
      <c r="K119" s="475"/>
      <c r="L119" s="475"/>
      <c r="M119" s="475"/>
      <c r="N119" s="475"/>
      <c r="O119" s="475"/>
    </row>
    <row r="120" spans="1:15" s="477" customFormat="1" ht="12.75">
      <c r="A120" s="450">
        <v>381</v>
      </c>
      <c r="B120" s="451" t="s">
        <v>109</v>
      </c>
      <c r="C120" s="452">
        <f>C121+C122+C123</f>
        <v>185000</v>
      </c>
      <c r="D120" s="452">
        <f>D121+D122+D123</f>
        <v>185000</v>
      </c>
      <c r="E120" s="453">
        <f>E121+E122+E123</f>
        <v>128508</v>
      </c>
      <c r="F120" s="418">
        <f aca="true" t="shared" si="3" ref="F120:F157">E120/D120*100</f>
        <v>69.46378378378378</v>
      </c>
      <c r="G120" s="83"/>
      <c r="H120" s="475"/>
      <c r="I120" s="475"/>
      <c r="J120" s="475"/>
      <c r="K120" s="475"/>
      <c r="L120" s="475"/>
      <c r="M120" s="475"/>
      <c r="N120" s="475"/>
      <c r="O120" s="475"/>
    </row>
    <row r="121" spans="1:15" s="477" customFormat="1" ht="12.75">
      <c r="A121" s="479" t="s">
        <v>275</v>
      </c>
      <c r="B121" s="480" t="s">
        <v>276</v>
      </c>
      <c r="C121" s="481">
        <v>90000</v>
      </c>
      <c r="D121" s="481">
        <v>90000</v>
      </c>
      <c r="E121" s="482">
        <v>81508</v>
      </c>
      <c r="F121" s="423">
        <v>77</v>
      </c>
      <c r="G121" s="83"/>
      <c r="H121" s="83"/>
      <c r="I121" s="83"/>
      <c r="J121" s="83"/>
      <c r="K121" s="83"/>
      <c r="L121" s="475"/>
      <c r="M121" s="475"/>
      <c r="N121" s="478"/>
      <c r="O121" s="475"/>
    </row>
    <row r="122" spans="1:15" s="477" customFormat="1" ht="12.75">
      <c r="A122" s="479">
        <v>3811</v>
      </c>
      <c r="B122" s="480" t="s">
        <v>277</v>
      </c>
      <c r="C122" s="483">
        <v>35000</v>
      </c>
      <c r="D122" s="483">
        <v>35000</v>
      </c>
      <c r="E122" s="422">
        <v>7000</v>
      </c>
      <c r="F122" s="423">
        <f t="shared" si="3"/>
        <v>20</v>
      </c>
      <c r="G122" s="83"/>
      <c r="H122" s="83"/>
      <c r="I122" s="83"/>
      <c r="J122" s="83"/>
      <c r="K122" s="83"/>
      <c r="L122" s="83"/>
      <c r="M122" s="83"/>
      <c r="N122" s="475"/>
      <c r="O122" s="475"/>
    </row>
    <row r="123" spans="1:256" s="475" customFormat="1" ht="12.75">
      <c r="A123" s="479">
        <v>3811</v>
      </c>
      <c r="B123" s="480" t="s">
        <v>278</v>
      </c>
      <c r="C123" s="483">
        <v>60000</v>
      </c>
      <c r="D123" s="483">
        <v>60000</v>
      </c>
      <c r="E123" s="422">
        <v>40000</v>
      </c>
      <c r="F123" s="423">
        <f t="shared" si="3"/>
        <v>66.66666666666666</v>
      </c>
      <c r="G123" s="83"/>
      <c r="H123" s="83"/>
      <c r="I123" s="83"/>
      <c r="J123" s="83"/>
      <c r="K123" s="83"/>
      <c r="L123" s="83"/>
      <c r="M123" s="83"/>
      <c r="IV123" s="477"/>
    </row>
    <row r="124" spans="1:256" s="478" customFormat="1" ht="12.75">
      <c r="A124" s="450">
        <v>372</v>
      </c>
      <c r="B124" s="484" t="s">
        <v>279</v>
      </c>
      <c r="C124" s="452">
        <f>C125+C126</f>
        <v>420000</v>
      </c>
      <c r="D124" s="452">
        <f>D125+D126</f>
        <v>420000</v>
      </c>
      <c r="E124" s="453">
        <f>E125+E126</f>
        <v>341266</v>
      </c>
      <c r="F124" s="418">
        <f t="shared" si="3"/>
        <v>81.25380952380952</v>
      </c>
      <c r="G124" s="83"/>
      <c r="H124" s="83"/>
      <c r="I124" s="83"/>
      <c r="J124" s="83"/>
      <c r="K124" s="83"/>
      <c r="L124" s="83"/>
      <c r="M124" s="83"/>
      <c r="N124" s="475"/>
      <c r="IV124" s="485"/>
    </row>
    <row r="125" spans="1:256" s="475" customFormat="1" ht="12.75">
      <c r="A125" s="454">
        <v>3721</v>
      </c>
      <c r="B125" s="486" t="s">
        <v>280</v>
      </c>
      <c r="C125" s="456">
        <v>220000</v>
      </c>
      <c r="D125" s="456">
        <v>220000</v>
      </c>
      <c r="E125" s="422">
        <v>166200</v>
      </c>
      <c r="F125" s="423">
        <f t="shared" si="3"/>
        <v>75.54545454545455</v>
      </c>
      <c r="G125" s="83"/>
      <c r="H125" s="83"/>
      <c r="I125" s="83"/>
      <c r="J125" s="83"/>
      <c r="K125" s="83"/>
      <c r="L125" s="83"/>
      <c r="M125" s="83"/>
      <c r="N125" s="83"/>
      <c r="IV125" s="487"/>
    </row>
    <row r="126" spans="1:256" s="475" customFormat="1" ht="12.75">
      <c r="A126" s="454">
        <v>3721</v>
      </c>
      <c r="B126" s="486" t="s">
        <v>281</v>
      </c>
      <c r="C126" s="456">
        <v>200000</v>
      </c>
      <c r="D126" s="456">
        <v>200000</v>
      </c>
      <c r="E126" s="422">
        <v>175066</v>
      </c>
      <c r="F126" s="423">
        <f t="shared" si="3"/>
        <v>87.533</v>
      </c>
      <c r="G126" s="83"/>
      <c r="H126" s="83"/>
      <c r="I126" s="83"/>
      <c r="J126" s="83"/>
      <c r="K126" s="83"/>
      <c r="L126" s="83"/>
      <c r="M126" s="83"/>
      <c r="N126" s="83"/>
      <c r="IV126" s="487"/>
    </row>
    <row r="127" spans="1:256" s="475" customFormat="1" ht="20.25">
      <c r="A127" s="488" t="s">
        <v>282</v>
      </c>
      <c r="B127" s="489" t="s">
        <v>283</v>
      </c>
      <c r="C127" s="490">
        <f>C128+C130+C132+C135+C138+C142+C145+C148+C150+C152</f>
        <v>193000</v>
      </c>
      <c r="D127" s="490">
        <f>D128+D130+D132+D135+D138+D142+D145+D148+D150+D152</f>
        <v>193000</v>
      </c>
      <c r="E127" s="491">
        <f>E128+E130+E132+E135+E138+E142+E145+E148+E150+E152</f>
        <v>141674</v>
      </c>
      <c r="F127" s="414">
        <f t="shared" si="3"/>
        <v>73.40621761658032</v>
      </c>
      <c r="G127" s="83"/>
      <c r="H127" s="83"/>
      <c r="I127" s="83"/>
      <c r="J127" s="83"/>
      <c r="K127" s="83"/>
      <c r="L127" s="83"/>
      <c r="M127" s="83"/>
      <c r="N127" s="83"/>
      <c r="IV127" s="487"/>
    </row>
    <row r="128" spans="1:256" s="83" customFormat="1" ht="12.75">
      <c r="A128" s="450">
        <v>311</v>
      </c>
      <c r="B128" s="484" t="s">
        <v>265</v>
      </c>
      <c r="C128" s="452">
        <f>C129</f>
        <v>80000</v>
      </c>
      <c r="D128" s="452">
        <f>D129</f>
        <v>80000</v>
      </c>
      <c r="E128" s="453">
        <f>E129</f>
        <v>63960</v>
      </c>
      <c r="F128" s="418">
        <f t="shared" si="3"/>
        <v>79.95</v>
      </c>
      <c r="IV128" s="492"/>
    </row>
    <row r="129" spans="1:256" s="83" customFormat="1" ht="12.75">
      <c r="A129" s="454">
        <v>3111</v>
      </c>
      <c r="B129" s="486" t="s">
        <v>266</v>
      </c>
      <c r="C129" s="456">
        <v>80000</v>
      </c>
      <c r="D129" s="456">
        <v>80000</v>
      </c>
      <c r="E129" s="422">
        <v>63960</v>
      </c>
      <c r="F129" s="423">
        <f t="shared" si="3"/>
        <v>79.95</v>
      </c>
      <c r="IV129" s="492"/>
    </row>
    <row r="130" spans="1:256" s="83" customFormat="1" ht="12.75">
      <c r="A130" s="450">
        <v>312</v>
      </c>
      <c r="B130" s="493" t="s">
        <v>118</v>
      </c>
      <c r="C130" s="458">
        <f>C131</f>
        <v>2500</v>
      </c>
      <c r="D130" s="458">
        <f>D131</f>
        <v>2500</v>
      </c>
      <c r="E130" s="425">
        <f>E131</f>
        <v>2500</v>
      </c>
      <c r="F130" s="418">
        <f>E131/D131*100</f>
        <v>100</v>
      </c>
      <c r="IV130" s="492"/>
    </row>
    <row r="131" spans="1:256" s="83" customFormat="1" ht="12.75">
      <c r="A131" s="454">
        <v>3121</v>
      </c>
      <c r="B131" s="455" t="s">
        <v>118</v>
      </c>
      <c r="C131" s="456">
        <v>2500</v>
      </c>
      <c r="D131" s="456">
        <v>2500</v>
      </c>
      <c r="E131" s="422">
        <v>2500</v>
      </c>
      <c r="F131" s="423">
        <f t="shared" si="3"/>
        <v>100</v>
      </c>
      <c r="IV131" s="492"/>
    </row>
    <row r="132" spans="1:256" s="83" customFormat="1" ht="12.75">
      <c r="A132" s="450">
        <v>313</v>
      </c>
      <c r="B132" s="457" t="s">
        <v>284</v>
      </c>
      <c r="C132" s="458">
        <f>C133+C134</f>
        <v>14000</v>
      </c>
      <c r="D132" s="458">
        <f>D133+D134</f>
        <v>14000</v>
      </c>
      <c r="E132" s="425">
        <f>E133+E134</f>
        <v>12690</v>
      </c>
      <c r="F132" s="418">
        <f>E132/D132*100</f>
        <v>90.64285714285715</v>
      </c>
      <c r="G132" s="322"/>
      <c r="IV132" s="492"/>
    </row>
    <row r="133" spans="1:256" s="83" customFormat="1" ht="12.75">
      <c r="A133" s="454">
        <v>3132</v>
      </c>
      <c r="B133" s="455" t="s">
        <v>267</v>
      </c>
      <c r="C133" s="456">
        <v>12500</v>
      </c>
      <c r="D133" s="456">
        <v>12500</v>
      </c>
      <c r="E133" s="422">
        <v>11385</v>
      </c>
      <c r="F133" s="423">
        <f t="shared" si="3"/>
        <v>91.08000000000001</v>
      </c>
      <c r="H133" s="322"/>
      <c r="I133" s="322"/>
      <c r="J133" s="322"/>
      <c r="K133" s="322"/>
      <c r="IV133" s="492"/>
    </row>
    <row r="134" spans="1:256" s="83" customFormat="1" ht="12.75">
      <c r="A134" s="454">
        <v>3133</v>
      </c>
      <c r="B134" s="455" t="s">
        <v>285</v>
      </c>
      <c r="C134" s="456">
        <v>1500</v>
      </c>
      <c r="D134" s="456">
        <v>1500</v>
      </c>
      <c r="E134" s="422">
        <v>1305</v>
      </c>
      <c r="F134" s="423">
        <f t="shared" si="3"/>
        <v>87</v>
      </c>
      <c r="L134" s="322"/>
      <c r="M134" s="322"/>
      <c r="IV134" s="492"/>
    </row>
    <row r="135" spans="1:256" s="83" customFormat="1" ht="12.75">
      <c r="A135" s="450">
        <v>321</v>
      </c>
      <c r="B135" s="451" t="s">
        <v>123</v>
      </c>
      <c r="C135" s="452">
        <f>SUM(C136:C137)</f>
        <v>4000</v>
      </c>
      <c r="D135" s="452">
        <f>SUM(D136:D137)</f>
        <v>4000</v>
      </c>
      <c r="E135" s="453">
        <f>SUM(E136:E137)</f>
        <v>1076</v>
      </c>
      <c r="F135" s="418">
        <f t="shared" si="3"/>
        <v>26.900000000000002</v>
      </c>
      <c r="IV135" s="492"/>
    </row>
    <row r="136" spans="1:256" s="83" customFormat="1" ht="12.75">
      <c r="A136" s="454">
        <v>3211</v>
      </c>
      <c r="B136" s="455" t="s">
        <v>124</v>
      </c>
      <c r="C136" s="456">
        <v>2000</v>
      </c>
      <c r="D136" s="456">
        <v>2000</v>
      </c>
      <c r="E136" s="422">
        <v>1076</v>
      </c>
      <c r="F136" s="423">
        <f t="shared" si="3"/>
        <v>53.800000000000004</v>
      </c>
      <c r="IV136" s="492"/>
    </row>
    <row r="137" spans="1:256" s="83" customFormat="1" ht="12.75">
      <c r="A137" s="454">
        <v>3213</v>
      </c>
      <c r="B137" s="455" t="s">
        <v>126</v>
      </c>
      <c r="C137" s="456">
        <v>2000</v>
      </c>
      <c r="D137" s="456">
        <v>2000</v>
      </c>
      <c r="E137" s="422">
        <v>0</v>
      </c>
      <c r="F137" s="423">
        <f t="shared" si="3"/>
        <v>0</v>
      </c>
      <c r="N137" s="322"/>
      <c r="IV137" s="492"/>
    </row>
    <row r="138" spans="1:256" s="83" customFormat="1" ht="12.75">
      <c r="A138" s="450">
        <v>322</v>
      </c>
      <c r="B138" s="457" t="s">
        <v>128</v>
      </c>
      <c r="C138" s="458">
        <f>C139+C140+C141</f>
        <v>19000</v>
      </c>
      <c r="D138" s="458">
        <f>D139+D140+D141</f>
        <v>19000</v>
      </c>
      <c r="E138" s="425">
        <f>E139+E140+E141</f>
        <v>11715</v>
      </c>
      <c r="F138" s="418">
        <f>E138/D138*100</f>
        <v>61.6578947368421</v>
      </c>
      <c r="G138" s="322"/>
      <c r="IV138" s="492"/>
    </row>
    <row r="139" spans="1:256" s="83" customFormat="1" ht="12.75">
      <c r="A139" s="454">
        <v>3221</v>
      </c>
      <c r="B139" s="455" t="s">
        <v>129</v>
      </c>
      <c r="C139" s="456">
        <v>2000</v>
      </c>
      <c r="D139" s="456">
        <v>2000</v>
      </c>
      <c r="E139" s="422">
        <v>394</v>
      </c>
      <c r="F139" s="423">
        <f t="shared" si="3"/>
        <v>19.7</v>
      </c>
      <c r="H139" s="322"/>
      <c r="I139" s="322"/>
      <c r="J139" s="322"/>
      <c r="K139" s="322"/>
      <c r="IV139" s="492"/>
    </row>
    <row r="140" spans="1:256" s="322" customFormat="1" ht="12.75">
      <c r="A140" s="454">
        <v>3223</v>
      </c>
      <c r="B140" s="455" t="s">
        <v>130</v>
      </c>
      <c r="C140" s="456">
        <v>15000</v>
      </c>
      <c r="D140" s="456">
        <v>15000</v>
      </c>
      <c r="E140" s="422">
        <v>11321</v>
      </c>
      <c r="F140" s="423">
        <f t="shared" si="3"/>
        <v>75.47333333333334</v>
      </c>
      <c r="G140" s="83"/>
      <c r="H140" s="83"/>
      <c r="I140" s="83"/>
      <c r="J140" s="83"/>
      <c r="K140" s="83"/>
      <c r="N140" s="83"/>
      <c r="IV140" s="494"/>
    </row>
    <row r="141" spans="1:256" s="83" customFormat="1" ht="12.75">
      <c r="A141" s="454">
        <v>3225</v>
      </c>
      <c r="B141" s="455" t="s">
        <v>132</v>
      </c>
      <c r="C141" s="456">
        <v>2000</v>
      </c>
      <c r="D141" s="456">
        <v>2000</v>
      </c>
      <c r="E141" s="422">
        <v>0</v>
      </c>
      <c r="F141" s="423">
        <f t="shared" si="3"/>
        <v>0</v>
      </c>
      <c r="IV141" s="492"/>
    </row>
    <row r="142" spans="1:256" s="83" customFormat="1" ht="12.75">
      <c r="A142" s="450">
        <v>323</v>
      </c>
      <c r="B142" s="457" t="s">
        <v>102</v>
      </c>
      <c r="C142" s="458">
        <f>C143+C144</f>
        <v>30000</v>
      </c>
      <c r="D142" s="458">
        <f>D143+D144</f>
        <v>30000</v>
      </c>
      <c r="E142" s="425">
        <f>E143+E144</f>
        <v>25636</v>
      </c>
      <c r="F142" s="418">
        <f>E142/D142*100</f>
        <v>85.45333333333333</v>
      </c>
      <c r="G142" s="322"/>
      <c r="IV142" s="492"/>
    </row>
    <row r="143" spans="1:256" s="83" customFormat="1" ht="12.75">
      <c r="A143" s="454">
        <v>3231</v>
      </c>
      <c r="B143" s="455" t="s">
        <v>133</v>
      </c>
      <c r="C143" s="456">
        <v>5000</v>
      </c>
      <c r="D143" s="456">
        <v>5000</v>
      </c>
      <c r="E143" s="422">
        <v>4209</v>
      </c>
      <c r="F143" s="423">
        <f t="shared" si="3"/>
        <v>84.17999999999999</v>
      </c>
      <c r="H143" s="322"/>
      <c r="I143" s="322"/>
      <c r="J143" s="322"/>
      <c r="K143" s="322"/>
      <c r="N143" s="322"/>
      <c r="IV143" s="492"/>
    </row>
    <row r="144" spans="1:256" s="83" customFormat="1" ht="12.75">
      <c r="A144" s="454">
        <v>3232</v>
      </c>
      <c r="B144" s="455" t="s">
        <v>286</v>
      </c>
      <c r="C144" s="456">
        <v>25000</v>
      </c>
      <c r="D144" s="456">
        <v>25000</v>
      </c>
      <c r="E144" s="422">
        <v>21427</v>
      </c>
      <c r="F144" s="423">
        <f t="shared" si="3"/>
        <v>85.708</v>
      </c>
      <c r="L144" s="322"/>
      <c r="M144" s="322"/>
      <c r="IV144" s="492"/>
    </row>
    <row r="145" spans="1:256" s="83" customFormat="1" ht="12.75">
      <c r="A145" s="450">
        <v>329</v>
      </c>
      <c r="B145" s="457" t="s">
        <v>105</v>
      </c>
      <c r="C145" s="458">
        <f>C146+C147</f>
        <v>17000</v>
      </c>
      <c r="D145" s="458">
        <f>D146+D147</f>
        <v>17000</v>
      </c>
      <c r="E145" s="425">
        <f>E146+E147</f>
        <v>14008</v>
      </c>
      <c r="F145" s="418">
        <f>E145/D145*100</f>
        <v>82.39999999999999</v>
      </c>
      <c r="G145" s="322"/>
      <c r="IV145" s="492"/>
    </row>
    <row r="146" spans="1:256" s="322" customFormat="1" ht="12.75">
      <c r="A146" s="454">
        <v>3293</v>
      </c>
      <c r="B146" s="455" t="s">
        <v>108</v>
      </c>
      <c r="C146" s="456">
        <v>2000</v>
      </c>
      <c r="D146" s="456">
        <v>2000</v>
      </c>
      <c r="E146" s="422">
        <v>0</v>
      </c>
      <c r="F146" s="423">
        <v>0</v>
      </c>
      <c r="G146" s="83"/>
      <c r="L146" s="83"/>
      <c r="M146" s="83"/>
      <c r="N146" s="83"/>
      <c r="IV146" s="494"/>
    </row>
    <row r="147" spans="1:256" s="83" customFormat="1" ht="12.75">
      <c r="A147" s="454">
        <v>3299</v>
      </c>
      <c r="B147" s="455" t="s">
        <v>105</v>
      </c>
      <c r="C147" s="456">
        <v>15000</v>
      </c>
      <c r="D147" s="456">
        <v>15000</v>
      </c>
      <c r="E147" s="422">
        <v>14008</v>
      </c>
      <c r="F147" s="423">
        <f t="shared" si="3"/>
        <v>93.38666666666666</v>
      </c>
      <c r="L147" s="322"/>
      <c r="M147" s="322"/>
      <c r="N147" s="322"/>
      <c r="IV147" s="492"/>
    </row>
    <row r="148" spans="1:256" s="83" customFormat="1" ht="12.75">
      <c r="A148" s="450">
        <v>343</v>
      </c>
      <c r="B148" s="451" t="s">
        <v>144</v>
      </c>
      <c r="C148" s="452">
        <f>C149</f>
        <v>1500</v>
      </c>
      <c r="D148" s="452">
        <f>D149</f>
        <v>1500</v>
      </c>
      <c r="E148" s="453">
        <f>E149</f>
        <v>1013</v>
      </c>
      <c r="F148" s="418">
        <f t="shared" si="3"/>
        <v>67.53333333333333</v>
      </c>
      <c r="IV148" s="492"/>
    </row>
    <row r="149" spans="1:256" s="83" customFormat="1" ht="12.75">
      <c r="A149" s="454">
        <v>3431</v>
      </c>
      <c r="B149" s="455" t="s">
        <v>145</v>
      </c>
      <c r="C149" s="456">
        <v>1500</v>
      </c>
      <c r="D149" s="456">
        <v>1500</v>
      </c>
      <c r="E149" s="422">
        <v>1013</v>
      </c>
      <c r="F149" s="423">
        <f t="shared" si="3"/>
        <v>67.53333333333333</v>
      </c>
      <c r="IV149" s="492"/>
    </row>
    <row r="150" spans="1:256" s="322" customFormat="1" ht="12.75">
      <c r="A150" s="450">
        <v>422</v>
      </c>
      <c r="B150" s="457" t="s">
        <v>287</v>
      </c>
      <c r="C150" s="452">
        <f>C151</f>
        <v>10000</v>
      </c>
      <c r="D150" s="452">
        <f>D151</f>
        <v>10000</v>
      </c>
      <c r="E150" s="344">
        <f>E151</f>
        <v>0</v>
      </c>
      <c r="F150" s="418">
        <f t="shared" si="3"/>
        <v>0</v>
      </c>
      <c r="G150" s="83"/>
      <c r="H150" s="83"/>
      <c r="I150" s="83"/>
      <c r="J150" s="83"/>
      <c r="K150" s="83"/>
      <c r="L150" s="83"/>
      <c r="M150" s="83"/>
      <c r="IV150" s="494"/>
    </row>
    <row r="151" spans="1:256" s="83" customFormat="1" ht="12.75">
      <c r="A151" s="454">
        <v>4221</v>
      </c>
      <c r="B151" s="455" t="s">
        <v>288</v>
      </c>
      <c r="C151" s="456">
        <v>10000</v>
      </c>
      <c r="D151" s="456">
        <v>10000</v>
      </c>
      <c r="E151" s="422">
        <v>0</v>
      </c>
      <c r="F151" s="423">
        <f t="shared" si="3"/>
        <v>0</v>
      </c>
      <c r="IV151" s="492"/>
    </row>
    <row r="152" spans="1:256" s="83" customFormat="1" ht="12.75">
      <c r="A152" s="450">
        <v>424</v>
      </c>
      <c r="B152" s="451" t="s">
        <v>289</v>
      </c>
      <c r="C152" s="452">
        <f>C153</f>
        <v>15000</v>
      </c>
      <c r="D152" s="452">
        <f>D153</f>
        <v>15000</v>
      </c>
      <c r="E152" s="453">
        <f>E153</f>
        <v>9076</v>
      </c>
      <c r="F152" s="418">
        <f t="shared" si="3"/>
        <v>60.50666666666666</v>
      </c>
      <c r="IV152" s="492"/>
    </row>
    <row r="153" spans="1:256" s="322" customFormat="1" ht="12.75">
      <c r="A153" s="454">
        <v>4241</v>
      </c>
      <c r="B153" s="455" t="s">
        <v>290</v>
      </c>
      <c r="C153" s="456">
        <v>15000</v>
      </c>
      <c r="D153" s="456">
        <v>15000</v>
      </c>
      <c r="E153" s="422">
        <v>9076</v>
      </c>
      <c r="F153" s="423">
        <f t="shared" si="3"/>
        <v>60.50666666666666</v>
      </c>
      <c r="G153" s="83"/>
      <c r="H153" s="83"/>
      <c r="I153" s="83"/>
      <c r="J153" s="83"/>
      <c r="K153" s="83"/>
      <c r="L153" s="83"/>
      <c r="M153" s="83"/>
      <c r="N153" s="83"/>
      <c r="IV153" s="494"/>
    </row>
    <row r="154" spans="1:256" s="83" customFormat="1" ht="12.75">
      <c r="A154" s="450">
        <v>381</v>
      </c>
      <c r="B154" s="451" t="s">
        <v>291</v>
      </c>
      <c r="C154" s="452">
        <f>SUM(C155:C158)</f>
        <v>455000</v>
      </c>
      <c r="D154" s="452">
        <f>SUM(D155:D158)</f>
        <v>455000</v>
      </c>
      <c r="E154" s="453">
        <f>SUM(E155:E158)</f>
        <v>421500</v>
      </c>
      <c r="F154" s="418">
        <f t="shared" si="3"/>
        <v>92.63736263736264</v>
      </c>
      <c r="IV154" s="492"/>
    </row>
    <row r="155" spans="1:256" s="83" customFormat="1" ht="12.75">
      <c r="A155" s="454">
        <v>3811</v>
      </c>
      <c r="B155" s="455" t="s">
        <v>110</v>
      </c>
      <c r="C155" s="456">
        <v>170000</v>
      </c>
      <c r="D155" s="456">
        <v>170000</v>
      </c>
      <c r="E155" s="422">
        <v>170000</v>
      </c>
      <c r="F155" s="423">
        <f t="shared" si="3"/>
        <v>100</v>
      </c>
      <c r="IV155" s="492"/>
    </row>
    <row r="156" spans="1:256" s="83" customFormat="1" ht="12.75">
      <c r="A156" s="454">
        <v>3811</v>
      </c>
      <c r="B156" s="455" t="s">
        <v>110</v>
      </c>
      <c r="C156" s="456">
        <v>25000</v>
      </c>
      <c r="D156" s="456">
        <v>25000</v>
      </c>
      <c r="E156" s="422">
        <v>25000</v>
      </c>
      <c r="F156" s="423">
        <f t="shared" si="3"/>
        <v>100</v>
      </c>
      <c r="IV156" s="492"/>
    </row>
    <row r="157" spans="1:256" s="83" customFormat="1" ht="12.75">
      <c r="A157" s="454">
        <v>3811</v>
      </c>
      <c r="B157" s="486" t="s">
        <v>110</v>
      </c>
      <c r="C157" s="456">
        <v>200000</v>
      </c>
      <c r="D157" s="456">
        <v>200000</v>
      </c>
      <c r="E157" s="422">
        <v>200000</v>
      </c>
      <c r="F157" s="423">
        <f t="shared" si="3"/>
        <v>100</v>
      </c>
      <c r="IV157" s="492"/>
    </row>
    <row r="158" spans="1:256" s="83" customFormat="1" ht="12.75">
      <c r="A158" s="454">
        <v>3811</v>
      </c>
      <c r="B158" s="455" t="s">
        <v>110</v>
      </c>
      <c r="C158" s="456">
        <v>60000</v>
      </c>
      <c r="D158" s="456">
        <v>60000</v>
      </c>
      <c r="E158" s="422">
        <v>26500</v>
      </c>
      <c r="F158" s="495">
        <f aca="true" t="shared" si="4" ref="F158:F164">E158/D158*100</f>
        <v>44.166666666666664</v>
      </c>
      <c r="IV158" s="492"/>
    </row>
    <row r="159" spans="1:256" s="83" customFormat="1" ht="12.75">
      <c r="A159" s="450">
        <v>372</v>
      </c>
      <c r="B159" s="451" t="s">
        <v>279</v>
      </c>
      <c r="C159" s="452">
        <f>C160</f>
        <v>220500</v>
      </c>
      <c r="D159" s="452">
        <f>D160</f>
        <v>220500</v>
      </c>
      <c r="E159" s="453">
        <f>E160</f>
        <v>176132</v>
      </c>
      <c r="F159" s="447">
        <f t="shared" si="4"/>
        <v>79.87845804988663</v>
      </c>
      <c r="IV159" s="492"/>
    </row>
    <row r="160" spans="1:256" s="83" customFormat="1" ht="12.75">
      <c r="A160" s="454">
        <v>3721</v>
      </c>
      <c r="B160" s="455" t="s">
        <v>153</v>
      </c>
      <c r="C160" s="456">
        <v>220500</v>
      </c>
      <c r="D160" s="456">
        <v>220500</v>
      </c>
      <c r="E160" s="422">
        <v>176132</v>
      </c>
      <c r="F160" s="423">
        <f t="shared" si="4"/>
        <v>79.87845804988663</v>
      </c>
      <c r="IV160" s="492"/>
    </row>
    <row r="161" spans="1:256" s="83" customFormat="1" ht="12.75">
      <c r="A161" s="450">
        <v>381</v>
      </c>
      <c r="B161" s="451" t="s">
        <v>109</v>
      </c>
      <c r="C161" s="452">
        <f>C162+C163+C164</f>
        <v>83000</v>
      </c>
      <c r="D161" s="452">
        <f>D162+D163+D164</f>
        <v>83000</v>
      </c>
      <c r="E161" s="453">
        <f>E162+E163+E164</f>
        <v>82650</v>
      </c>
      <c r="F161" s="418">
        <f t="shared" si="4"/>
        <v>99.57831325301206</v>
      </c>
      <c r="IV161" s="492"/>
    </row>
    <row r="162" spans="1:256" s="83" customFormat="1" ht="12.75">
      <c r="A162" s="454">
        <v>3811</v>
      </c>
      <c r="B162" s="455" t="s">
        <v>110</v>
      </c>
      <c r="C162" s="456">
        <v>38000</v>
      </c>
      <c r="D162" s="456">
        <v>38000</v>
      </c>
      <c r="E162" s="422">
        <v>37650</v>
      </c>
      <c r="F162" s="423">
        <f t="shared" si="4"/>
        <v>99.07894736842105</v>
      </c>
      <c r="IV162" s="492"/>
    </row>
    <row r="163" spans="1:256" s="83" customFormat="1" ht="12.75">
      <c r="A163" s="454">
        <v>3811</v>
      </c>
      <c r="B163" s="455" t="s">
        <v>110</v>
      </c>
      <c r="C163" s="456">
        <v>25000</v>
      </c>
      <c r="D163" s="456">
        <v>25000</v>
      </c>
      <c r="E163" s="422">
        <v>25000</v>
      </c>
      <c r="F163" s="423">
        <f t="shared" si="4"/>
        <v>100</v>
      </c>
      <c r="IV163" s="492"/>
    </row>
    <row r="164" spans="1:256" s="83" customFormat="1" ht="12.75">
      <c r="A164" s="454">
        <v>3811</v>
      </c>
      <c r="B164" s="455" t="s">
        <v>110</v>
      </c>
      <c r="C164" s="456">
        <v>20000</v>
      </c>
      <c r="D164" s="456">
        <v>20000</v>
      </c>
      <c r="E164" s="422">
        <v>20000</v>
      </c>
      <c r="F164" s="423">
        <f t="shared" si="4"/>
        <v>100</v>
      </c>
      <c r="IV164" s="492"/>
    </row>
    <row r="165" spans="1:256" s="83" customFormat="1" ht="12.75">
      <c r="A165" s="411"/>
      <c r="B165" s="88"/>
      <c r="C165" s="88"/>
      <c r="D165" s="88"/>
      <c r="E165" s="492"/>
      <c r="F165" s="492"/>
      <c r="IV165" s="492"/>
    </row>
    <row r="166" spans="1:256" s="83" customFormat="1" ht="15" customHeight="1">
      <c r="A166" s="411"/>
      <c r="B166" s="88"/>
      <c r="C166" s="88"/>
      <c r="D166" s="88"/>
      <c r="E166" s="492"/>
      <c r="F166" s="492"/>
      <c r="IV166" s="492"/>
    </row>
    <row r="167" spans="1:256" s="83" customFormat="1" ht="12.75">
      <c r="A167" s="411"/>
      <c r="B167" s="88"/>
      <c r="C167" s="88"/>
      <c r="D167" s="88"/>
      <c r="E167" s="496"/>
      <c r="F167" s="496"/>
      <c r="IV167" s="492"/>
    </row>
    <row r="168" spans="1:256" s="83" customFormat="1" ht="12.75">
      <c r="A168" s="411"/>
      <c r="B168" s="88"/>
      <c r="C168" s="88"/>
      <c r="D168" s="88"/>
      <c r="E168" s="492"/>
      <c r="F168" s="492"/>
      <c r="IV168" s="492"/>
    </row>
    <row r="169" spans="1:256" s="83" customFormat="1" ht="12.75">
      <c r="A169" s="411"/>
      <c r="B169" s="88"/>
      <c r="C169" s="88"/>
      <c r="D169" s="88"/>
      <c r="E169" s="492"/>
      <c r="F169" s="492"/>
      <c r="IV169" s="492"/>
    </row>
    <row r="170" spans="1:256" s="83" customFormat="1" ht="12.75">
      <c r="A170" s="411"/>
      <c r="B170" s="88"/>
      <c r="C170" s="88"/>
      <c r="D170" s="88"/>
      <c r="E170" s="492"/>
      <c r="F170" s="492"/>
      <c r="IV170" s="492"/>
    </row>
    <row r="171" spans="1:256" s="83" customFormat="1" ht="12.75">
      <c r="A171" s="411"/>
      <c r="B171" s="88"/>
      <c r="C171" s="88"/>
      <c r="D171" s="88"/>
      <c r="E171" s="492"/>
      <c r="F171" s="492"/>
      <c r="IV171" s="492"/>
    </row>
    <row r="172" spans="1:256" s="83" customFormat="1" ht="12.75">
      <c r="A172" s="411"/>
      <c r="B172" s="88"/>
      <c r="C172" s="88"/>
      <c r="D172" s="88"/>
      <c r="E172" s="492"/>
      <c r="F172" s="492"/>
      <c r="IV172" s="492"/>
    </row>
    <row r="173" spans="1:256" s="83" customFormat="1" ht="12.75">
      <c r="A173" s="411"/>
      <c r="B173" s="88"/>
      <c r="C173" s="88"/>
      <c r="D173" s="88"/>
      <c r="E173" s="492"/>
      <c r="F173" s="492"/>
      <c r="IV173" s="492"/>
    </row>
    <row r="174" spans="1:256" s="83" customFormat="1" ht="12.75">
      <c r="A174" s="411"/>
      <c r="B174" s="88"/>
      <c r="C174" s="88"/>
      <c r="D174" s="88"/>
      <c r="E174" s="492"/>
      <c r="F174" s="492"/>
      <c r="IV174" s="492"/>
    </row>
    <row r="175" spans="1:256" s="83" customFormat="1" ht="12.75">
      <c r="A175" s="411"/>
      <c r="B175" s="88"/>
      <c r="C175" s="88"/>
      <c r="D175" s="88"/>
      <c r="E175" s="492"/>
      <c r="F175" s="492"/>
      <c r="IV175" s="492"/>
    </row>
    <row r="176" spans="1:256" s="83" customFormat="1" ht="12.75">
      <c r="A176" s="411"/>
      <c r="B176" s="88"/>
      <c r="C176" s="88"/>
      <c r="D176" s="88"/>
      <c r="E176" s="492"/>
      <c r="F176" s="492"/>
      <c r="IV176" s="492"/>
    </row>
    <row r="177" spans="1:256" s="83" customFormat="1" ht="12.75">
      <c r="A177" s="411"/>
      <c r="B177" s="88"/>
      <c r="C177" s="88"/>
      <c r="D177" s="88"/>
      <c r="E177" s="492"/>
      <c r="F177" s="492"/>
      <c r="IV177" s="492"/>
    </row>
    <row r="178" spans="1:256" s="83" customFormat="1" ht="12.75">
      <c r="A178" s="411"/>
      <c r="B178" s="88"/>
      <c r="C178" s="88"/>
      <c r="D178" s="88"/>
      <c r="E178" s="492"/>
      <c r="F178" s="492"/>
      <c r="IV178" s="492"/>
    </row>
    <row r="179" spans="1:256" s="83" customFormat="1" ht="12.75">
      <c r="A179" s="411"/>
      <c r="B179" s="88"/>
      <c r="C179" s="88"/>
      <c r="D179" s="88"/>
      <c r="E179" s="492"/>
      <c r="F179" s="492"/>
      <c r="IV179" s="492"/>
    </row>
    <row r="180" spans="1:256" s="83" customFormat="1" ht="12.75">
      <c r="A180" s="411"/>
      <c r="B180" s="88"/>
      <c r="C180" s="88"/>
      <c r="D180" s="88"/>
      <c r="E180" s="492"/>
      <c r="F180" s="492"/>
      <c r="IV180" s="492"/>
    </row>
    <row r="181" spans="1:256" s="83" customFormat="1" ht="12.75">
      <c r="A181" s="411"/>
      <c r="B181" s="88"/>
      <c r="C181" s="88"/>
      <c r="D181" s="88"/>
      <c r="E181" s="492"/>
      <c r="F181" s="492"/>
      <c r="IV181" s="492"/>
    </row>
    <row r="182" spans="1:256" s="83" customFormat="1" ht="12.75">
      <c r="A182" s="411"/>
      <c r="B182" s="88"/>
      <c r="C182" s="88"/>
      <c r="D182" s="88"/>
      <c r="E182" s="492"/>
      <c r="F182" s="492"/>
      <c r="IV182" s="492"/>
    </row>
    <row r="183" spans="1:256" s="83" customFormat="1" ht="12.75">
      <c r="A183" s="411"/>
      <c r="B183" s="88"/>
      <c r="C183" s="88"/>
      <c r="D183" s="88"/>
      <c r="E183" s="148"/>
      <c r="F183" s="148"/>
      <c r="IV183" s="148"/>
    </row>
    <row r="184" spans="1:256" s="83" customFormat="1" ht="12.75">
      <c r="A184" s="411"/>
      <c r="B184" s="88"/>
      <c r="C184" s="88"/>
      <c r="D184" s="88"/>
      <c r="E184" s="148"/>
      <c r="F184" s="148"/>
      <c r="IV184" s="148"/>
    </row>
    <row r="185" spans="1:256" s="83" customFormat="1" ht="12.75">
      <c r="A185" s="411"/>
      <c r="B185" s="88"/>
      <c r="C185" s="88"/>
      <c r="D185" s="88"/>
      <c r="E185" s="148"/>
      <c r="F185" s="148"/>
      <c r="IV185" s="148"/>
    </row>
    <row r="186" spans="1:256" s="83" customFormat="1" ht="12.75">
      <c r="A186" s="411"/>
      <c r="B186" s="88"/>
      <c r="C186" s="88"/>
      <c r="D186" s="88"/>
      <c r="E186" s="148"/>
      <c r="F186" s="148"/>
      <c r="IV186" s="148"/>
    </row>
    <row r="187" spans="1:256" s="83" customFormat="1" ht="12.75">
      <c r="A187" s="411"/>
      <c r="B187" s="88"/>
      <c r="C187" s="88"/>
      <c r="D187" s="88"/>
      <c r="E187" s="148"/>
      <c r="F187" s="148"/>
      <c r="IV187" s="148"/>
    </row>
    <row r="188" spans="1:256" s="83" customFormat="1" ht="12.75">
      <c r="A188" s="411"/>
      <c r="B188" s="88"/>
      <c r="C188" s="88"/>
      <c r="D188" s="88"/>
      <c r="E188" s="148"/>
      <c r="F188" s="148"/>
      <c r="IV188" s="148"/>
    </row>
    <row r="189" spans="1:256" s="83" customFormat="1" ht="12.75">
      <c r="A189" s="411"/>
      <c r="B189" s="88"/>
      <c r="C189" s="88"/>
      <c r="D189" s="88"/>
      <c r="E189" s="148"/>
      <c r="F189" s="148"/>
      <c r="IV189" s="148"/>
    </row>
    <row r="190" spans="1:256" s="83" customFormat="1" ht="12.75">
      <c r="A190" s="411"/>
      <c r="B190" s="88"/>
      <c r="C190" s="88"/>
      <c r="D190" s="88"/>
      <c r="E190" s="148"/>
      <c r="F190" s="148"/>
      <c r="IV190" s="148"/>
    </row>
    <row r="191" spans="1:256" s="83" customFormat="1" ht="12.75">
      <c r="A191" s="411"/>
      <c r="B191" s="88"/>
      <c r="C191" s="88"/>
      <c r="D191" s="88"/>
      <c r="E191" s="148"/>
      <c r="F191" s="148"/>
      <c r="IV191" s="148"/>
    </row>
    <row r="192" spans="1:256" s="83" customFormat="1" ht="12.75">
      <c r="A192" s="411"/>
      <c r="B192" s="88"/>
      <c r="C192" s="88"/>
      <c r="D192" s="88"/>
      <c r="E192" s="148"/>
      <c r="F192" s="148"/>
      <c r="IV192" s="148"/>
    </row>
    <row r="193" spans="1:256" s="83" customFormat="1" ht="12.75">
      <c r="A193" s="411"/>
      <c r="B193" s="88"/>
      <c r="C193" s="88"/>
      <c r="D193" s="88"/>
      <c r="E193" s="148"/>
      <c r="F193" s="148"/>
      <c r="J193" s="148"/>
      <c r="IV193" s="148"/>
    </row>
    <row r="194" spans="1:4" s="148" customFormat="1" ht="12.75">
      <c r="A194" s="411"/>
      <c r="B194" s="88"/>
      <c r="C194" s="88"/>
      <c r="D194" s="88"/>
    </row>
    <row r="195" spans="1:4" s="148" customFormat="1" ht="12.75">
      <c r="A195" s="411"/>
      <c r="B195" s="88"/>
      <c r="C195" s="88"/>
      <c r="D195" s="88"/>
    </row>
    <row r="196" spans="1:4" s="148" customFormat="1" ht="12.75">
      <c r="A196" s="411"/>
      <c r="B196" s="88"/>
      <c r="C196" s="88"/>
      <c r="D196" s="88"/>
    </row>
    <row r="197" spans="1:4" s="148" customFormat="1" ht="12.75">
      <c r="A197" s="411"/>
      <c r="B197" s="88"/>
      <c r="C197" s="88"/>
      <c r="D197" s="88"/>
    </row>
    <row r="198" spans="1:4" s="148" customFormat="1" ht="12.75">
      <c r="A198" s="411"/>
      <c r="B198" s="88"/>
      <c r="C198" s="88"/>
      <c r="D198" s="88"/>
    </row>
    <row r="199" spans="1:4" s="148" customFormat="1" ht="12.75">
      <c r="A199" s="411"/>
      <c r="B199" s="88"/>
      <c r="C199" s="88"/>
      <c r="D199" s="88"/>
    </row>
    <row r="200" spans="1:4" s="148" customFormat="1" ht="12.75">
      <c r="A200" s="411"/>
      <c r="B200" s="88"/>
      <c r="C200" s="88"/>
      <c r="D200" s="88"/>
    </row>
    <row r="201" spans="1:4" s="148" customFormat="1" ht="12.75">
      <c r="A201" s="411"/>
      <c r="B201" s="88"/>
      <c r="C201" s="88"/>
      <c r="D201" s="88"/>
    </row>
    <row r="202" spans="1:4" s="148" customFormat="1" ht="12.75">
      <c r="A202" s="411"/>
      <c r="B202" s="88"/>
      <c r="C202" s="88"/>
      <c r="D202" s="88"/>
    </row>
    <row r="203" spans="1:4" s="148" customFormat="1" ht="12.75">
      <c r="A203" s="411"/>
      <c r="B203" s="88"/>
      <c r="C203" s="88"/>
      <c r="D203" s="88"/>
    </row>
    <row r="204" spans="1:4" s="148" customFormat="1" ht="12.75">
      <c r="A204" s="411"/>
      <c r="B204" s="88"/>
      <c r="C204" s="88"/>
      <c r="D204" s="88"/>
    </row>
    <row r="205" spans="1:4" s="148" customFormat="1" ht="12.75">
      <c r="A205" s="411"/>
      <c r="B205" s="88"/>
      <c r="C205" s="88"/>
      <c r="D205" s="88"/>
    </row>
    <row r="206" spans="1:4" s="148" customFormat="1" ht="12.75">
      <c r="A206" s="411"/>
      <c r="B206" s="88"/>
      <c r="C206" s="88"/>
      <c r="D206" s="88"/>
    </row>
    <row r="207" spans="1:4" s="148" customFormat="1" ht="12.75">
      <c r="A207" s="411"/>
      <c r="B207" s="88"/>
      <c r="C207" s="88"/>
      <c r="D207" s="88"/>
    </row>
    <row r="208" spans="1:4" s="148" customFormat="1" ht="12.75">
      <c r="A208" s="411"/>
      <c r="B208" s="88"/>
      <c r="C208" s="88"/>
      <c r="D208" s="88"/>
    </row>
    <row r="209" spans="1:4" s="148" customFormat="1" ht="12.75">
      <c r="A209" s="411"/>
      <c r="B209" s="88"/>
      <c r="C209" s="88"/>
      <c r="D209" s="88"/>
    </row>
    <row r="210" spans="1:4" s="148" customFormat="1" ht="12.75">
      <c r="A210" s="411"/>
      <c r="B210" s="88"/>
      <c r="C210" s="88"/>
      <c r="D210" s="88"/>
    </row>
    <row r="211" spans="1:4" s="148" customFormat="1" ht="12.75">
      <c r="A211" s="411"/>
      <c r="B211" s="88"/>
      <c r="C211" s="88"/>
      <c r="D211" s="88"/>
    </row>
    <row r="212" spans="1:4" s="148" customFormat="1" ht="12.75">
      <c r="A212" s="411"/>
      <c r="B212" s="88"/>
      <c r="C212" s="88"/>
      <c r="D212" s="88"/>
    </row>
    <row r="213" spans="1:4" s="148" customFormat="1" ht="12.75">
      <c r="A213" s="411"/>
      <c r="B213" s="88"/>
      <c r="C213" s="88"/>
      <c r="D213" s="88"/>
    </row>
    <row r="214" spans="1:4" s="148" customFormat="1" ht="12.75">
      <c r="A214" s="411"/>
      <c r="B214" s="88"/>
      <c r="C214" s="88"/>
      <c r="D214" s="88"/>
    </row>
    <row r="215" spans="1:4" s="148" customFormat="1" ht="12.75">
      <c r="A215" s="411"/>
      <c r="B215" s="88"/>
      <c r="C215" s="88"/>
      <c r="D215" s="88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6"/>
  <sheetViews>
    <sheetView workbookViewId="0" topLeftCell="A241">
      <selection activeCell="I251" sqref="I251"/>
    </sheetView>
  </sheetViews>
  <sheetFormatPr defaultColWidth="9.140625" defaultRowHeight="12.75"/>
  <cols>
    <col min="1" max="1" width="13.57421875" style="4" customWidth="1"/>
    <col min="2" max="2" width="33.28125" style="4" customWidth="1"/>
    <col min="3" max="3" width="13.7109375" style="4" customWidth="1"/>
    <col min="4" max="4" width="13.28125" style="4" customWidth="1"/>
    <col min="5" max="5" width="12.7109375" style="4" customWidth="1"/>
    <col min="6" max="6" width="7.57421875" style="4" customWidth="1"/>
    <col min="7" max="16384" width="9.28125" style="4" customWidth="1"/>
  </cols>
  <sheetData>
    <row r="1" spans="1:6" ht="24.75">
      <c r="A1" s="100" t="s">
        <v>45</v>
      </c>
      <c r="B1" s="381" t="s">
        <v>98</v>
      </c>
      <c r="C1" s="101" t="s">
        <v>18</v>
      </c>
      <c r="D1" s="101" t="s">
        <v>19</v>
      </c>
      <c r="E1" s="101" t="s">
        <v>20</v>
      </c>
      <c r="F1" s="101" t="s">
        <v>99</v>
      </c>
    </row>
    <row r="2" spans="1:6" ht="12.75">
      <c r="A2" s="105">
        <v>1</v>
      </c>
      <c r="B2" s="106">
        <v>2</v>
      </c>
      <c r="C2" s="105">
        <v>3</v>
      </c>
      <c r="D2" s="105">
        <v>4</v>
      </c>
      <c r="E2" s="105">
        <v>5</v>
      </c>
      <c r="F2" s="105">
        <v>6</v>
      </c>
    </row>
    <row r="3" spans="1:6" ht="25.5" customHeight="1">
      <c r="A3" s="412" t="s">
        <v>198</v>
      </c>
      <c r="B3" s="211" t="s">
        <v>199</v>
      </c>
      <c r="C3" s="414">
        <v>8281700</v>
      </c>
      <c r="D3" s="414">
        <v>8281700</v>
      </c>
      <c r="E3" s="497">
        <f>E4+E61+E115+E131+E143+E184+E225+E236+E252</f>
        <v>6795699</v>
      </c>
      <c r="F3" s="498">
        <f>E3/D3*100</f>
        <v>82.05681200719658</v>
      </c>
    </row>
    <row r="4" spans="1:6" ht="12.75">
      <c r="A4" s="412" t="s">
        <v>200</v>
      </c>
      <c r="B4" s="111" t="s">
        <v>292</v>
      </c>
      <c r="C4" s="414">
        <v>3097000</v>
      </c>
      <c r="D4" s="414">
        <v>3097000</v>
      </c>
      <c r="E4" s="497">
        <f>E5</f>
        <v>2719868</v>
      </c>
      <c r="F4" s="498">
        <f aca="true" t="shared" si="0" ref="F4:F26">E4/D4*100</f>
        <v>87.82266709719083</v>
      </c>
    </row>
    <row r="5" spans="1:6" ht="12.75" customHeight="1">
      <c r="A5" s="499" t="s">
        <v>293</v>
      </c>
      <c r="B5" s="499"/>
      <c r="C5" s="500">
        <v>3097000</v>
      </c>
      <c r="D5" s="501">
        <v>3097000</v>
      </c>
      <c r="E5" s="502">
        <f>E6</f>
        <v>2719868</v>
      </c>
      <c r="F5" s="503">
        <f t="shared" si="0"/>
        <v>87.82266709719083</v>
      </c>
    </row>
    <row r="6" spans="1:6" ht="12.75">
      <c r="A6" s="504" t="s">
        <v>294</v>
      </c>
      <c r="B6" s="505"/>
      <c r="C6" s="506">
        <v>3097000</v>
      </c>
      <c r="D6" s="506">
        <v>3097000</v>
      </c>
      <c r="E6" s="507">
        <f>E7+E52+E56</f>
        <v>2719868</v>
      </c>
      <c r="F6" s="503">
        <f t="shared" si="0"/>
        <v>87.82266709719083</v>
      </c>
    </row>
    <row r="7" spans="1:6" ht="21.75">
      <c r="A7" s="508" t="s">
        <v>295</v>
      </c>
      <c r="B7" s="509" t="s">
        <v>296</v>
      </c>
      <c r="C7" s="510">
        <v>2717000</v>
      </c>
      <c r="D7" s="510">
        <v>2717000</v>
      </c>
      <c r="E7" s="511">
        <f>E8+E40+E49</f>
        <v>2409229</v>
      </c>
      <c r="F7" s="512">
        <f t="shared" si="0"/>
        <v>88.6723960250276</v>
      </c>
    </row>
    <row r="8" spans="1:6" ht="12.75">
      <c r="A8" s="513">
        <v>3</v>
      </c>
      <c r="B8" s="514" t="s">
        <v>297</v>
      </c>
      <c r="C8" s="515">
        <v>2481000</v>
      </c>
      <c r="D8" s="515">
        <v>2481000</v>
      </c>
      <c r="E8" s="516">
        <f>E9+E14+E35</f>
        <v>2293484</v>
      </c>
      <c r="F8" s="517">
        <f t="shared" si="0"/>
        <v>92.44191858121725</v>
      </c>
    </row>
    <row r="9" spans="1:6" ht="12.75">
      <c r="A9" s="513">
        <v>31</v>
      </c>
      <c r="B9" s="514" t="s">
        <v>115</v>
      </c>
      <c r="C9" s="515">
        <v>1258000</v>
      </c>
      <c r="D9" s="515">
        <v>1258000</v>
      </c>
      <c r="E9" s="516">
        <f>E10+E11+E12+E13</f>
        <v>1228338</v>
      </c>
      <c r="F9" s="517">
        <f t="shared" si="0"/>
        <v>97.64213036565977</v>
      </c>
    </row>
    <row r="10" spans="1:6" ht="12.75">
      <c r="A10" s="419">
        <v>3111</v>
      </c>
      <c r="B10" s="420" t="s">
        <v>117</v>
      </c>
      <c r="C10" s="421">
        <v>950000</v>
      </c>
      <c r="D10" s="421">
        <v>950000</v>
      </c>
      <c r="E10" s="518">
        <v>923859</v>
      </c>
      <c r="F10" s="512">
        <f t="shared" si="0"/>
        <v>97.24831578947368</v>
      </c>
    </row>
    <row r="11" spans="1:6" ht="12.75">
      <c r="A11" s="419">
        <v>3121</v>
      </c>
      <c r="B11" s="420" t="s">
        <v>118</v>
      </c>
      <c r="C11" s="421">
        <v>155000</v>
      </c>
      <c r="D11" s="421">
        <v>155000</v>
      </c>
      <c r="E11" s="518">
        <v>154013</v>
      </c>
      <c r="F11" s="512">
        <f t="shared" si="0"/>
        <v>99.36322580645161</v>
      </c>
    </row>
    <row r="12" spans="1:6" ht="12.75">
      <c r="A12" s="419">
        <v>3132</v>
      </c>
      <c r="B12" s="420" t="s">
        <v>201</v>
      </c>
      <c r="C12" s="421">
        <v>136000</v>
      </c>
      <c r="D12" s="421">
        <v>136000</v>
      </c>
      <c r="E12" s="518">
        <v>134998</v>
      </c>
      <c r="F12" s="512">
        <f t="shared" si="0"/>
        <v>99.26323529411765</v>
      </c>
    </row>
    <row r="13" spans="1:6" ht="12.75">
      <c r="A13" s="419">
        <v>3133</v>
      </c>
      <c r="B13" s="420" t="s">
        <v>202</v>
      </c>
      <c r="C13" s="421">
        <v>17000</v>
      </c>
      <c r="D13" s="421">
        <v>17000</v>
      </c>
      <c r="E13" s="518">
        <v>15468</v>
      </c>
      <c r="F13" s="512">
        <f t="shared" si="0"/>
        <v>90.98823529411764</v>
      </c>
    </row>
    <row r="14" spans="1:6" ht="12.75">
      <c r="A14" s="513">
        <v>32</v>
      </c>
      <c r="B14" s="514" t="s">
        <v>122</v>
      </c>
      <c r="C14" s="515">
        <v>1198000</v>
      </c>
      <c r="D14" s="515">
        <v>1198000</v>
      </c>
      <c r="E14" s="516">
        <f>E15+E16+E17+E18+E19+E20+E21+E22+E23+E24+E25+E26+E28+E29+E30+E31+E32+E33+E34</f>
        <v>1045234</v>
      </c>
      <c r="F14" s="517">
        <f t="shared" si="0"/>
        <v>87.2482470784641</v>
      </c>
    </row>
    <row r="15" spans="1:6" ht="12.75">
      <c r="A15" s="419">
        <v>3211</v>
      </c>
      <c r="B15" s="420" t="s">
        <v>124</v>
      </c>
      <c r="C15" s="421">
        <v>8000</v>
      </c>
      <c r="D15" s="421">
        <v>8000</v>
      </c>
      <c r="E15" s="518">
        <v>5873</v>
      </c>
      <c r="F15" s="512">
        <f t="shared" si="0"/>
        <v>73.41250000000001</v>
      </c>
    </row>
    <row r="16" spans="1:6" ht="12.75">
      <c r="A16" s="419">
        <v>3212</v>
      </c>
      <c r="B16" s="420" t="s">
        <v>125</v>
      </c>
      <c r="C16" s="421">
        <v>50000</v>
      </c>
      <c r="D16" s="421">
        <v>50000</v>
      </c>
      <c r="E16" s="518">
        <v>45367</v>
      </c>
      <c r="F16" s="512">
        <f t="shared" si="0"/>
        <v>90.73400000000001</v>
      </c>
    </row>
    <row r="17" spans="1:6" ht="12.75">
      <c r="A17" s="419">
        <v>3213</v>
      </c>
      <c r="B17" s="420" t="s">
        <v>126</v>
      </c>
      <c r="C17" s="421">
        <v>12000</v>
      </c>
      <c r="D17" s="421">
        <v>12000</v>
      </c>
      <c r="E17" s="518">
        <v>11268</v>
      </c>
      <c r="F17" s="512">
        <f t="shared" si="0"/>
        <v>93.89999999999999</v>
      </c>
    </row>
    <row r="18" spans="1:6" ht="12.75">
      <c r="A18" s="419">
        <v>3214</v>
      </c>
      <c r="B18" s="420" t="s">
        <v>204</v>
      </c>
      <c r="C18" s="421">
        <v>17000</v>
      </c>
      <c r="D18" s="421">
        <v>17000</v>
      </c>
      <c r="E18" s="518">
        <v>16554</v>
      </c>
      <c r="F18" s="512">
        <f t="shared" si="0"/>
        <v>97.37647058823529</v>
      </c>
    </row>
    <row r="19" spans="1:6" ht="12.75">
      <c r="A19" s="419">
        <v>3221</v>
      </c>
      <c r="B19" s="420" t="s">
        <v>129</v>
      </c>
      <c r="C19" s="421">
        <v>70000</v>
      </c>
      <c r="D19" s="421">
        <v>70000</v>
      </c>
      <c r="E19" s="518">
        <v>45949</v>
      </c>
      <c r="F19" s="512">
        <f t="shared" si="0"/>
        <v>65.64142857142858</v>
      </c>
    </row>
    <row r="20" spans="1:6" ht="12.75">
      <c r="A20" s="419">
        <v>3223</v>
      </c>
      <c r="B20" s="420" t="s">
        <v>205</v>
      </c>
      <c r="C20" s="421">
        <v>160000</v>
      </c>
      <c r="D20" s="421">
        <v>160000</v>
      </c>
      <c r="E20" s="518">
        <v>138613</v>
      </c>
      <c r="F20" s="512">
        <f t="shared" si="0"/>
        <v>86.633125</v>
      </c>
    </row>
    <row r="21" spans="1:6" ht="21.75">
      <c r="A21" s="419">
        <v>3224</v>
      </c>
      <c r="B21" s="420" t="s">
        <v>206</v>
      </c>
      <c r="C21" s="421">
        <v>20000</v>
      </c>
      <c r="D21" s="421">
        <v>20000</v>
      </c>
      <c r="E21" s="518">
        <v>18830</v>
      </c>
      <c r="F21" s="512">
        <f t="shared" si="0"/>
        <v>94.15</v>
      </c>
    </row>
    <row r="22" spans="1:6" ht="21.75">
      <c r="A22" s="419">
        <v>3225</v>
      </c>
      <c r="B22" s="420" t="s">
        <v>298</v>
      </c>
      <c r="C22" s="421">
        <v>65000</v>
      </c>
      <c r="D22" s="421">
        <v>65000</v>
      </c>
      <c r="E22" s="518">
        <v>55579</v>
      </c>
      <c r="F22" s="512">
        <f t="shared" si="0"/>
        <v>85.50615384615384</v>
      </c>
    </row>
    <row r="23" spans="1:6" ht="12.75">
      <c r="A23" s="419">
        <v>3231</v>
      </c>
      <c r="B23" s="420" t="s">
        <v>133</v>
      </c>
      <c r="C23" s="421">
        <v>110000</v>
      </c>
      <c r="D23" s="421">
        <v>110000</v>
      </c>
      <c r="E23" s="518">
        <v>87417</v>
      </c>
      <c r="F23" s="512">
        <f t="shared" si="0"/>
        <v>79.47</v>
      </c>
    </row>
    <row r="24" spans="1:6" ht="12.75">
      <c r="A24" s="419">
        <v>3232</v>
      </c>
      <c r="B24" s="420" t="s">
        <v>208</v>
      </c>
      <c r="C24" s="421">
        <v>3000</v>
      </c>
      <c r="D24" s="421">
        <v>3000</v>
      </c>
      <c r="E24" s="518"/>
      <c r="F24" s="512">
        <f t="shared" si="0"/>
        <v>0</v>
      </c>
    </row>
    <row r="25" spans="1:6" ht="12.75">
      <c r="A25" s="419">
        <v>3232</v>
      </c>
      <c r="B25" s="420" t="s">
        <v>209</v>
      </c>
      <c r="C25" s="421">
        <v>3000</v>
      </c>
      <c r="D25" s="421">
        <v>3000</v>
      </c>
      <c r="E25" s="518">
        <v>1724</v>
      </c>
      <c r="F25" s="512">
        <f t="shared" si="0"/>
        <v>57.46666666666667</v>
      </c>
    </row>
    <row r="26" spans="1:6" ht="21.75">
      <c r="A26" s="419">
        <v>3233</v>
      </c>
      <c r="B26" s="420" t="s">
        <v>210</v>
      </c>
      <c r="C26" s="421">
        <v>40000</v>
      </c>
      <c r="D26" s="421">
        <v>40000</v>
      </c>
      <c r="E26" s="518">
        <v>31155</v>
      </c>
      <c r="F26" s="512">
        <f t="shared" si="0"/>
        <v>77.8875</v>
      </c>
    </row>
    <row r="27" spans="1:6" ht="12.75">
      <c r="A27" s="419"/>
      <c r="B27" s="420"/>
      <c r="C27" s="421"/>
      <c r="D27" s="421"/>
      <c r="E27" s="518"/>
      <c r="F27" s="512"/>
    </row>
    <row r="28" spans="1:6" ht="21.75">
      <c r="A28" s="428">
        <v>3234</v>
      </c>
      <c r="B28" s="429" t="s">
        <v>299</v>
      </c>
      <c r="C28" s="430">
        <v>90000</v>
      </c>
      <c r="D28" s="430">
        <v>90000</v>
      </c>
      <c r="E28" s="519">
        <v>62643</v>
      </c>
      <c r="F28" s="512">
        <f aca="true" t="shared" si="1" ref="F28:F34">E28/D28*100</f>
        <v>69.60333333333332</v>
      </c>
    </row>
    <row r="29" spans="1:6" ht="12.75">
      <c r="A29" s="419">
        <v>3236</v>
      </c>
      <c r="B29" s="420" t="s">
        <v>213</v>
      </c>
      <c r="C29" s="421">
        <v>70000</v>
      </c>
      <c r="D29" s="421">
        <v>70000</v>
      </c>
      <c r="E29" s="518">
        <v>57843</v>
      </c>
      <c r="F29" s="512">
        <f t="shared" si="1"/>
        <v>82.63285714285715</v>
      </c>
    </row>
    <row r="30" spans="1:6" ht="32.25">
      <c r="A30" s="419">
        <v>3237</v>
      </c>
      <c r="B30" s="420" t="s">
        <v>214</v>
      </c>
      <c r="C30" s="421">
        <v>200000</v>
      </c>
      <c r="D30" s="421">
        <v>200000</v>
      </c>
      <c r="E30" s="518">
        <v>199962</v>
      </c>
      <c r="F30" s="512">
        <f t="shared" si="1"/>
        <v>99.981</v>
      </c>
    </row>
    <row r="31" spans="1:6" ht="12.75">
      <c r="A31" s="419">
        <v>3238</v>
      </c>
      <c r="B31" s="420" t="s">
        <v>139</v>
      </c>
      <c r="C31" s="421">
        <v>24000</v>
      </c>
      <c r="D31" s="421">
        <v>24000</v>
      </c>
      <c r="E31" s="518">
        <v>23887</v>
      </c>
      <c r="F31" s="512">
        <f t="shared" si="1"/>
        <v>99.52916666666667</v>
      </c>
    </row>
    <row r="32" spans="1:6" ht="12.75">
      <c r="A32" s="419">
        <v>3239</v>
      </c>
      <c r="B32" s="420" t="s">
        <v>215</v>
      </c>
      <c r="C32" s="421">
        <v>3000</v>
      </c>
      <c r="D32" s="421">
        <v>3000</v>
      </c>
      <c r="E32" s="518">
        <v>1926</v>
      </c>
      <c r="F32" s="512">
        <f t="shared" si="1"/>
        <v>64.2</v>
      </c>
    </row>
    <row r="33" spans="1:6" ht="12.75">
      <c r="A33" s="419">
        <v>3292</v>
      </c>
      <c r="B33" s="420" t="s">
        <v>216</v>
      </c>
      <c r="C33" s="421">
        <v>3000</v>
      </c>
      <c r="D33" s="421">
        <v>3000</v>
      </c>
      <c r="E33" s="518">
        <v>2532</v>
      </c>
      <c r="F33" s="512">
        <f t="shared" si="1"/>
        <v>84.39999999999999</v>
      </c>
    </row>
    <row r="34" spans="1:6" ht="12.75">
      <c r="A34" s="419">
        <v>3299</v>
      </c>
      <c r="B34" s="420" t="s">
        <v>105</v>
      </c>
      <c r="C34" s="421">
        <v>250000</v>
      </c>
      <c r="D34" s="421">
        <v>250000</v>
      </c>
      <c r="E34" s="518">
        <v>238112</v>
      </c>
      <c r="F34" s="512">
        <f t="shared" si="1"/>
        <v>95.2448</v>
      </c>
    </row>
    <row r="35" spans="1:6" ht="21.75">
      <c r="A35" s="513">
        <v>34</v>
      </c>
      <c r="B35" s="514" t="s">
        <v>300</v>
      </c>
      <c r="C35" s="515">
        <v>25000</v>
      </c>
      <c r="D35" s="515">
        <v>25000</v>
      </c>
      <c r="E35" s="516">
        <f>E36+E37+E38+E39</f>
        <v>19912</v>
      </c>
      <c r="F35" s="517">
        <f>E35/D35*100</f>
        <v>79.648</v>
      </c>
    </row>
    <row r="36" spans="1:6" ht="12.75">
      <c r="A36" s="419">
        <v>3431</v>
      </c>
      <c r="B36" s="420" t="s">
        <v>219</v>
      </c>
      <c r="C36" s="421">
        <v>12000</v>
      </c>
      <c r="D36" s="421">
        <v>12000</v>
      </c>
      <c r="E36" s="518">
        <v>10783</v>
      </c>
      <c r="F36" s="512">
        <f aca="true" t="shared" si="2" ref="F36:F59">E36/D36*100</f>
        <v>89.85833333333333</v>
      </c>
    </row>
    <row r="37" spans="1:6" ht="12.75">
      <c r="A37" s="419">
        <v>3431</v>
      </c>
      <c r="B37" s="420" t="s">
        <v>220</v>
      </c>
      <c r="C37" s="421">
        <v>8000</v>
      </c>
      <c r="D37" s="421">
        <v>8000</v>
      </c>
      <c r="E37" s="518">
        <v>4968</v>
      </c>
      <c r="F37" s="512">
        <f t="shared" si="2"/>
        <v>62.1</v>
      </c>
    </row>
    <row r="38" spans="1:6" ht="12.75">
      <c r="A38" s="419">
        <v>3433</v>
      </c>
      <c r="B38" s="420" t="s">
        <v>146</v>
      </c>
      <c r="C38" s="421">
        <v>2000</v>
      </c>
      <c r="D38" s="421">
        <v>2000</v>
      </c>
      <c r="E38" s="518">
        <v>1380</v>
      </c>
      <c r="F38" s="512">
        <f t="shared" si="2"/>
        <v>69</v>
      </c>
    </row>
    <row r="39" spans="1:6" ht="21.75">
      <c r="A39" s="419">
        <v>3434</v>
      </c>
      <c r="B39" s="420" t="s">
        <v>221</v>
      </c>
      <c r="C39" s="421">
        <v>3000</v>
      </c>
      <c r="D39" s="421">
        <v>3000</v>
      </c>
      <c r="E39" s="518">
        <v>2781</v>
      </c>
      <c r="F39" s="512">
        <f t="shared" si="2"/>
        <v>92.7</v>
      </c>
    </row>
    <row r="40" spans="1:6" ht="12.75">
      <c r="A40" s="513">
        <v>41</v>
      </c>
      <c r="B40" s="520" t="s">
        <v>158</v>
      </c>
      <c r="C40" s="521">
        <v>131000</v>
      </c>
      <c r="D40" s="521">
        <v>131000</v>
      </c>
      <c r="E40" s="522">
        <f>E41+E42+E43+E44+E45+E46+E47+E48</f>
        <v>25000</v>
      </c>
      <c r="F40" s="517">
        <f t="shared" si="2"/>
        <v>19.083969465648856</v>
      </c>
    </row>
    <row r="41" spans="1:6" ht="21.75">
      <c r="A41" s="419">
        <v>4111</v>
      </c>
      <c r="B41" s="420" t="s">
        <v>301</v>
      </c>
      <c r="C41" s="421">
        <v>0</v>
      </c>
      <c r="D41" s="421">
        <v>0</v>
      </c>
      <c r="E41" s="518">
        <v>0</v>
      </c>
      <c r="F41" s="512">
        <v>0</v>
      </c>
    </row>
    <row r="42" spans="1:6" ht="21.75">
      <c r="A42" s="419">
        <v>4126</v>
      </c>
      <c r="B42" s="420" t="s">
        <v>302</v>
      </c>
      <c r="C42" s="421">
        <v>25000</v>
      </c>
      <c r="D42" s="421">
        <v>25000</v>
      </c>
      <c r="E42" s="518">
        <v>0</v>
      </c>
      <c r="F42" s="512">
        <f t="shared" si="2"/>
        <v>0</v>
      </c>
    </row>
    <row r="43" spans="1:6" ht="21.75">
      <c r="A43" s="419">
        <v>4126</v>
      </c>
      <c r="B43" s="420" t="s">
        <v>303</v>
      </c>
      <c r="C43" s="421">
        <v>10000</v>
      </c>
      <c r="D43" s="421">
        <v>10000</v>
      </c>
      <c r="E43" s="518">
        <v>0</v>
      </c>
      <c r="F43" s="512">
        <f t="shared" si="2"/>
        <v>0</v>
      </c>
    </row>
    <row r="44" spans="1:6" ht="21.75">
      <c r="A44" s="419">
        <v>4126</v>
      </c>
      <c r="B44" s="420" t="s">
        <v>304</v>
      </c>
      <c r="C44" s="421">
        <v>37000</v>
      </c>
      <c r="D44" s="421">
        <v>37000</v>
      </c>
      <c r="E44" s="518">
        <v>25000</v>
      </c>
      <c r="F44" s="512">
        <f t="shared" si="2"/>
        <v>67.56756756756756</v>
      </c>
    </row>
    <row r="45" spans="1:6" ht="21.75">
      <c r="A45" s="419">
        <v>4126</v>
      </c>
      <c r="B45" s="420" t="s">
        <v>305</v>
      </c>
      <c r="C45" s="421">
        <v>0</v>
      </c>
      <c r="D45" s="421">
        <v>0</v>
      </c>
      <c r="E45" s="518">
        <v>0</v>
      </c>
      <c r="F45" s="512">
        <v>0</v>
      </c>
    </row>
    <row r="46" spans="1:6" ht="21.75">
      <c r="A46" s="419">
        <v>4126</v>
      </c>
      <c r="B46" s="420" t="s">
        <v>306</v>
      </c>
      <c r="C46" s="421">
        <v>59000</v>
      </c>
      <c r="D46" s="421">
        <v>59000</v>
      </c>
      <c r="E46" s="518">
        <v>0</v>
      </c>
      <c r="F46" s="512">
        <f t="shared" si="2"/>
        <v>0</v>
      </c>
    </row>
    <row r="47" spans="1:6" ht="21.75">
      <c r="A47" s="419">
        <v>4126</v>
      </c>
      <c r="B47" s="523" t="s">
        <v>307</v>
      </c>
      <c r="C47" s="421">
        <v>0</v>
      </c>
      <c r="D47" s="421">
        <v>0</v>
      </c>
      <c r="E47" s="518">
        <v>0</v>
      </c>
      <c r="F47" s="512">
        <v>0</v>
      </c>
    </row>
    <row r="48" spans="1:6" ht="21.75">
      <c r="A48" s="419">
        <v>4126</v>
      </c>
      <c r="B48" s="523" t="s">
        <v>308</v>
      </c>
      <c r="C48" s="421">
        <v>0</v>
      </c>
      <c r="D48" s="421">
        <v>0</v>
      </c>
      <c r="E48" s="518">
        <v>0</v>
      </c>
      <c r="F48" s="512">
        <v>0</v>
      </c>
    </row>
    <row r="49" spans="1:6" ht="32.25">
      <c r="A49" s="524">
        <v>42</v>
      </c>
      <c r="B49" s="525" t="s">
        <v>309</v>
      </c>
      <c r="C49" s="515">
        <v>105000</v>
      </c>
      <c r="D49" s="515">
        <v>105000</v>
      </c>
      <c r="E49" s="516">
        <f>E50+E51</f>
        <v>90745</v>
      </c>
      <c r="F49" s="517">
        <f t="shared" si="2"/>
        <v>86.42380952380952</v>
      </c>
    </row>
    <row r="50" spans="1:6" ht="21.75">
      <c r="A50" s="419">
        <v>4221</v>
      </c>
      <c r="B50" s="420" t="s">
        <v>310</v>
      </c>
      <c r="C50" s="421">
        <v>100000</v>
      </c>
      <c r="D50" s="421">
        <v>100000</v>
      </c>
      <c r="E50" s="518">
        <v>90745</v>
      </c>
      <c r="F50" s="512">
        <f t="shared" si="2"/>
        <v>90.745</v>
      </c>
    </row>
    <row r="51" spans="1:6" ht="12.75">
      <c r="A51" s="419">
        <v>4223</v>
      </c>
      <c r="B51" s="420" t="s">
        <v>233</v>
      </c>
      <c r="C51" s="421">
        <v>5000</v>
      </c>
      <c r="D51" s="421">
        <v>5000</v>
      </c>
      <c r="E51" s="518">
        <v>0</v>
      </c>
      <c r="F51" s="512">
        <f t="shared" si="2"/>
        <v>0</v>
      </c>
    </row>
    <row r="52" spans="1:6" ht="12.75">
      <c r="A52" s="526" t="s">
        <v>311</v>
      </c>
      <c r="B52" s="527"/>
      <c r="C52" s="528">
        <v>150000</v>
      </c>
      <c r="D52" s="528">
        <v>150000</v>
      </c>
      <c r="E52" s="529">
        <f>E53</f>
        <v>104117</v>
      </c>
      <c r="F52" s="512">
        <f t="shared" si="2"/>
        <v>69.41133333333333</v>
      </c>
    </row>
    <row r="53" spans="1:6" ht="12.75">
      <c r="A53" s="530">
        <v>3</v>
      </c>
      <c r="B53" s="531" t="s">
        <v>297</v>
      </c>
      <c r="C53" s="532">
        <v>150000</v>
      </c>
      <c r="D53" s="532">
        <v>150000</v>
      </c>
      <c r="E53" s="533">
        <f>E54</f>
        <v>104117</v>
      </c>
      <c r="F53" s="517">
        <f t="shared" si="2"/>
        <v>69.41133333333333</v>
      </c>
    </row>
    <row r="54" spans="1:6" ht="12.75">
      <c r="A54" s="530">
        <v>32</v>
      </c>
      <c r="B54" s="531" t="s">
        <v>122</v>
      </c>
      <c r="C54" s="532">
        <v>150000</v>
      </c>
      <c r="D54" s="532">
        <v>150000</v>
      </c>
      <c r="E54" s="533">
        <f>E55</f>
        <v>104117</v>
      </c>
      <c r="F54" s="517">
        <f t="shared" si="2"/>
        <v>69.41133333333333</v>
      </c>
    </row>
    <row r="55" spans="1:6" ht="12.75">
      <c r="A55" s="454">
        <v>3232</v>
      </c>
      <c r="B55" s="455" t="s">
        <v>234</v>
      </c>
      <c r="C55" s="456">
        <v>150000</v>
      </c>
      <c r="D55" s="456">
        <v>150000</v>
      </c>
      <c r="E55" s="534">
        <v>104117</v>
      </c>
      <c r="F55" s="512">
        <f t="shared" si="2"/>
        <v>69.41133333333333</v>
      </c>
    </row>
    <row r="56" spans="1:6" ht="12.75">
      <c r="A56" s="535" t="s">
        <v>312</v>
      </c>
      <c r="B56" s="527"/>
      <c r="C56" s="528">
        <v>230000</v>
      </c>
      <c r="D56" s="528">
        <v>230000</v>
      </c>
      <c r="E56" s="529">
        <f>E57</f>
        <v>206522</v>
      </c>
      <c r="F56" s="512">
        <f t="shared" si="2"/>
        <v>89.79217391304348</v>
      </c>
    </row>
    <row r="57" spans="1:6" ht="12.75">
      <c r="A57" s="530">
        <v>3</v>
      </c>
      <c r="B57" s="531" t="s">
        <v>297</v>
      </c>
      <c r="C57" s="532">
        <v>230000</v>
      </c>
      <c r="D57" s="532">
        <v>230000</v>
      </c>
      <c r="E57" s="533">
        <f>E58</f>
        <v>206522</v>
      </c>
      <c r="F57" s="517">
        <f t="shared" si="2"/>
        <v>89.79217391304348</v>
      </c>
    </row>
    <row r="58" spans="1:6" ht="12.75">
      <c r="A58" s="530">
        <v>38</v>
      </c>
      <c r="B58" s="531" t="s">
        <v>313</v>
      </c>
      <c r="C58" s="532">
        <v>230000</v>
      </c>
      <c r="D58" s="532">
        <v>230000</v>
      </c>
      <c r="E58" s="533">
        <f>E59</f>
        <v>206522</v>
      </c>
      <c r="F58" s="517">
        <f t="shared" si="2"/>
        <v>89.79217391304348</v>
      </c>
    </row>
    <row r="59" spans="1:6" ht="12.75">
      <c r="A59" s="454">
        <v>3831</v>
      </c>
      <c r="B59" s="455" t="s">
        <v>236</v>
      </c>
      <c r="C59" s="456">
        <v>230000</v>
      </c>
      <c r="D59" s="456">
        <v>230000</v>
      </c>
      <c r="E59" s="534">
        <v>206522</v>
      </c>
      <c r="F59" s="512">
        <f t="shared" si="2"/>
        <v>89.79217391304348</v>
      </c>
    </row>
    <row r="60" spans="1:6" ht="12.75">
      <c r="A60" s="536" t="s">
        <v>314</v>
      </c>
      <c r="B60" s="489" t="s">
        <v>315</v>
      </c>
      <c r="C60" s="537">
        <v>2251000</v>
      </c>
      <c r="D60" s="537">
        <v>2251000</v>
      </c>
      <c r="E60" s="538">
        <f>E61</f>
        <v>1638858</v>
      </c>
      <c r="F60" s="498">
        <f aca="true" t="shared" si="3" ref="F60:F66">E60/D60*100</f>
        <v>72.80577521101732</v>
      </c>
    </row>
    <row r="61" spans="1:6" ht="12.75">
      <c r="A61" s="539" t="s">
        <v>316</v>
      </c>
      <c r="B61" s="540"/>
      <c r="C61" s="537">
        <v>2251000</v>
      </c>
      <c r="D61" s="537">
        <v>2251000</v>
      </c>
      <c r="E61" s="538">
        <f>E62+E89</f>
        <v>1638858</v>
      </c>
      <c r="F61" s="498">
        <f t="shared" si="3"/>
        <v>72.80577521101732</v>
      </c>
    </row>
    <row r="62" spans="1:6" ht="12.75" customHeight="1">
      <c r="A62" s="541" t="s">
        <v>317</v>
      </c>
      <c r="B62" s="541"/>
      <c r="C62" s="500">
        <v>1209000</v>
      </c>
      <c r="D62" s="501">
        <v>1209000</v>
      </c>
      <c r="E62" s="502">
        <f>E63+E74+E78+E84</f>
        <v>698356</v>
      </c>
      <c r="F62" s="512">
        <f t="shared" si="3"/>
        <v>57.7631100082713</v>
      </c>
    </row>
    <row r="63" spans="1:6" ht="12.75">
      <c r="A63" s="535" t="s">
        <v>318</v>
      </c>
      <c r="B63" s="527"/>
      <c r="C63" s="528">
        <v>404000</v>
      </c>
      <c r="D63" s="528">
        <v>404000</v>
      </c>
      <c r="E63" s="529">
        <f>E64</f>
        <v>214931</v>
      </c>
      <c r="F63" s="512">
        <f t="shared" si="3"/>
        <v>53.20074257425742</v>
      </c>
    </row>
    <row r="64" spans="1:6" ht="12.75">
      <c r="A64" s="530">
        <v>3</v>
      </c>
      <c r="B64" s="531" t="s">
        <v>297</v>
      </c>
      <c r="C64" s="532">
        <v>404000</v>
      </c>
      <c r="D64" s="532">
        <v>404000</v>
      </c>
      <c r="E64" s="533">
        <f>E65</f>
        <v>214931</v>
      </c>
      <c r="F64" s="517">
        <f t="shared" si="3"/>
        <v>53.20074257425742</v>
      </c>
    </row>
    <row r="65" spans="1:6" ht="12.75">
      <c r="A65" s="530">
        <v>32</v>
      </c>
      <c r="B65" s="531" t="s">
        <v>122</v>
      </c>
      <c r="C65" s="532">
        <v>404000</v>
      </c>
      <c r="D65" s="532">
        <v>404000</v>
      </c>
      <c r="E65" s="533">
        <f>E66+E67+E68+E69+E70+E71+E72+E73</f>
        <v>214931</v>
      </c>
      <c r="F65" s="517">
        <f t="shared" si="3"/>
        <v>53.20074257425742</v>
      </c>
    </row>
    <row r="66" spans="1:6" ht="21.75">
      <c r="A66" s="454">
        <v>3234</v>
      </c>
      <c r="B66" s="455" t="s">
        <v>237</v>
      </c>
      <c r="C66" s="456">
        <v>360000</v>
      </c>
      <c r="D66" s="456">
        <v>360000</v>
      </c>
      <c r="E66" s="534">
        <v>203819</v>
      </c>
      <c r="F66" s="512">
        <f t="shared" si="3"/>
        <v>56.61638888888889</v>
      </c>
    </row>
    <row r="67" spans="1:6" ht="21.75">
      <c r="A67" s="454">
        <v>3234</v>
      </c>
      <c r="B67" s="455" t="s">
        <v>238</v>
      </c>
      <c r="C67" s="456">
        <v>0</v>
      </c>
      <c r="D67" s="456">
        <v>0</v>
      </c>
      <c r="E67" s="534">
        <v>0</v>
      </c>
      <c r="F67" s="512">
        <v>0</v>
      </c>
    </row>
    <row r="68" spans="1:6" ht="21.75">
      <c r="A68" s="454">
        <v>3234</v>
      </c>
      <c r="B68" s="455" t="s">
        <v>319</v>
      </c>
      <c r="C68" s="456">
        <v>0</v>
      </c>
      <c r="D68" s="456">
        <v>0</v>
      </c>
      <c r="E68" s="534">
        <v>0</v>
      </c>
      <c r="F68" s="512">
        <v>0</v>
      </c>
    </row>
    <row r="69" spans="1:6" ht="21.75">
      <c r="A69" s="454">
        <v>3234</v>
      </c>
      <c r="B69" s="455" t="s">
        <v>320</v>
      </c>
      <c r="C69" s="456">
        <v>0</v>
      </c>
      <c r="D69" s="456">
        <v>0</v>
      </c>
      <c r="E69" s="534">
        <v>0</v>
      </c>
      <c r="F69" s="512">
        <v>0</v>
      </c>
    </row>
    <row r="70" spans="1:6" ht="21.75">
      <c r="A70" s="454">
        <v>3234</v>
      </c>
      <c r="B70" s="455" t="s">
        <v>241</v>
      </c>
      <c r="C70" s="456">
        <v>30000</v>
      </c>
      <c r="D70" s="456">
        <v>30000</v>
      </c>
      <c r="E70" s="534">
        <v>0</v>
      </c>
      <c r="F70" s="512">
        <f>E70/D70*100</f>
        <v>0</v>
      </c>
    </row>
    <row r="71" spans="1:6" ht="12.75">
      <c r="A71" s="454">
        <v>3234</v>
      </c>
      <c r="B71" s="455" t="s">
        <v>321</v>
      </c>
      <c r="C71" s="456">
        <v>0</v>
      </c>
      <c r="D71" s="456">
        <v>0</v>
      </c>
      <c r="E71" s="534">
        <v>0</v>
      </c>
      <c r="F71" s="512">
        <v>0</v>
      </c>
    </row>
    <row r="72" spans="1:6" ht="12.75">
      <c r="A72" s="454">
        <v>3234</v>
      </c>
      <c r="B72" s="455" t="s">
        <v>243</v>
      </c>
      <c r="C72" s="456">
        <v>0</v>
      </c>
      <c r="D72" s="456">
        <v>0</v>
      </c>
      <c r="E72" s="534">
        <v>0</v>
      </c>
      <c r="F72" s="512">
        <v>0</v>
      </c>
    </row>
    <row r="73" spans="1:6" ht="21.75">
      <c r="A73" s="454">
        <v>3234</v>
      </c>
      <c r="B73" s="455" t="s">
        <v>322</v>
      </c>
      <c r="C73" s="456">
        <v>14000</v>
      </c>
      <c r="D73" s="456">
        <v>14000</v>
      </c>
      <c r="E73" s="534">
        <v>11112</v>
      </c>
      <c r="F73" s="512">
        <f aca="true" t="shared" si="4" ref="F73:F120">E73/D73*100</f>
        <v>79.37142857142857</v>
      </c>
    </row>
    <row r="74" spans="1:6" ht="12.75">
      <c r="A74" s="535" t="s">
        <v>323</v>
      </c>
      <c r="B74" s="542"/>
      <c r="C74" s="543">
        <v>200000</v>
      </c>
      <c r="D74" s="543">
        <v>200000</v>
      </c>
      <c r="E74" s="544">
        <f>E75</f>
        <v>66086</v>
      </c>
      <c r="F74" s="512">
        <f t="shared" si="4"/>
        <v>33.043</v>
      </c>
    </row>
    <row r="75" spans="1:6" ht="12.75">
      <c r="A75" s="530">
        <v>3</v>
      </c>
      <c r="B75" s="531" t="s">
        <v>297</v>
      </c>
      <c r="C75" s="532">
        <v>200000</v>
      </c>
      <c r="D75" s="532">
        <v>200000</v>
      </c>
      <c r="E75" s="533">
        <f>E76</f>
        <v>66086</v>
      </c>
      <c r="F75" s="517">
        <f t="shared" si="4"/>
        <v>33.043</v>
      </c>
    </row>
    <row r="76" spans="1:6" ht="12.75">
      <c r="A76" s="530">
        <v>32</v>
      </c>
      <c r="B76" s="531" t="s">
        <v>122</v>
      </c>
      <c r="C76" s="532">
        <v>200000</v>
      </c>
      <c r="D76" s="532">
        <v>200000</v>
      </c>
      <c r="E76" s="533">
        <f>E77</f>
        <v>66086</v>
      </c>
      <c r="F76" s="517">
        <f t="shared" si="4"/>
        <v>33.043</v>
      </c>
    </row>
    <row r="77" spans="1:6" ht="12.75">
      <c r="A77" s="454">
        <v>3234</v>
      </c>
      <c r="B77" s="455" t="s">
        <v>245</v>
      </c>
      <c r="C77" s="456">
        <v>200000</v>
      </c>
      <c r="D77" s="456">
        <v>200000</v>
      </c>
      <c r="E77" s="534">
        <v>66086</v>
      </c>
      <c r="F77" s="512">
        <f t="shared" si="4"/>
        <v>33.043</v>
      </c>
    </row>
    <row r="78" spans="1:6" ht="12.75">
      <c r="A78" s="535" t="s">
        <v>324</v>
      </c>
      <c r="B78" s="542"/>
      <c r="C78" s="543">
        <v>410000</v>
      </c>
      <c r="D78" s="543">
        <v>410000</v>
      </c>
      <c r="E78" s="544">
        <f>E79</f>
        <v>264786</v>
      </c>
      <c r="F78" s="512">
        <f t="shared" si="4"/>
        <v>64.58195121951219</v>
      </c>
    </row>
    <row r="79" spans="1:6" ht="12.75">
      <c r="A79" s="530">
        <v>3</v>
      </c>
      <c r="B79" s="531" t="s">
        <v>297</v>
      </c>
      <c r="C79" s="532">
        <v>410000</v>
      </c>
      <c r="D79" s="532">
        <v>410000</v>
      </c>
      <c r="E79" s="533">
        <f>E80</f>
        <v>264786</v>
      </c>
      <c r="F79" s="517">
        <f t="shared" si="4"/>
        <v>64.58195121951219</v>
      </c>
    </row>
    <row r="80" spans="1:6" ht="12.75">
      <c r="A80" s="530">
        <v>32</v>
      </c>
      <c r="B80" s="531" t="s">
        <v>122</v>
      </c>
      <c r="C80" s="532">
        <v>410000</v>
      </c>
      <c r="D80" s="532">
        <v>410000</v>
      </c>
      <c r="E80" s="533">
        <f>E81+E82+E83</f>
        <v>264786</v>
      </c>
      <c r="F80" s="517">
        <f t="shared" si="4"/>
        <v>64.58195121951219</v>
      </c>
    </row>
    <row r="81" spans="1:6" ht="12.75">
      <c r="A81" s="454">
        <v>3234</v>
      </c>
      <c r="B81" s="455" t="s">
        <v>246</v>
      </c>
      <c r="C81" s="456">
        <v>220000</v>
      </c>
      <c r="D81" s="456">
        <v>220000</v>
      </c>
      <c r="E81" s="534">
        <v>218787</v>
      </c>
      <c r="F81" s="512">
        <f t="shared" si="4"/>
        <v>99.44863636363637</v>
      </c>
    </row>
    <row r="82" spans="1:6" ht="21.75">
      <c r="A82" s="454">
        <v>3234</v>
      </c>
      <c r="B82" s="455" t="s">
        <v>325</v>
      </c>
      <c r="C82" s="456">
        <v>120000</v>
      </c>
      <c r="D82" s="456">
        <v>120000</v>
      </c>
      <c r="E82" s="534">
        <v>20648</v>
      </c>
      <c r="F82" s="512">
        <f t="shared" si="4"/>
        <v>17.206666666666667</v>
      </c>
    </row>
    <row r="83" spans="1:6" ht="21.75">
      <c r="A83" s="454">
        <v>3234</v>
      </c>
      <c r="B83" s="455" t="s">
        <v>248</v>
      </c>
      <c r="C83" s="456">
        <v>70000</v>
      </c>
      <c r="D83" s="456">
        <v>70000</v>
      </c>
      <c r="E83" s="534">
        <v>25351</v>
      </c>
      <c r="F83" s="512">
        <f t="shared" si="4"/>
        <v>36.215714285714284</v>
      </c>
    </row>
    <row r="84" spans="1:6" ht="12.75">
      <c r="A84" s="535" t="s">
        <v>326</v>
      </c>
      <c r="B84" s="527"/>
      <c r="C84" s="528">
        <v>195000</v>
      </c>
      <c r="D84" s="528">
        <v>195000</v>
      </c>
      <c r="E84" s="529">
        <f>E85</f>
        <v>152553</v>
      </c>
      <c r="F84" s="512">
        <f t="shared" si="4"/>
        <v>78.23230769230769</v>
      </c>
    </row>
    <row r="85" spans="1:6" ht="12.75">
      <c r="A85" s="530">
        <v>3</v>
      </c>
      <c r="B85" s="531" t="s">
        <v>297</v>
      </c>
      <c r="C85" s="532">
        <v>195000</v>
      </c>
      <c r="D85" s="532">
        <v>195000</v>
      </c>
      <c r="E85" s="533">
        <f>E86</f>
        <v>152553</v>
      </c>
      <c r="F85" s="517">
        <f t="shared" si="4"/>
        <v>78.23230769230769</v>
      </c>
    </row>
    <row r="86" spans="1:6" ht="12.75">
      <c r="A86" s="530">
        <v>32</v>
      </c>
      <c r="B86" s="531" t="s">
        <v>122</v>
      </c>
      <c r="C86" s="532">
        <v>195000</v>
      </c>
      <c r="D86" s="532">
        <v>195000</v>
      </c>
      <c r="E86" s="533">
        <f>E87+E88</f>
        <v>152553</v>
      </c>
      <c r="F86" s="517">
        <f t="shared" si="4"/>
        <v>78.23230769230769</v>
      </c>
    </row>
    <row r="87" spans="1:6" ht="21.75">
      <c r="A87" s="454">
        <v>3234</v>
      </c>
      <c r="B87" s="455" t="s">
        <v>327</v>
      </c>
      <c r="C87" s="456">
        <v>140000</v>
      </c>
      <c r="D87" s="456">
        <v>140000</v>
      </c>
      <c r="E87" s="534">
        <v>123916</v>
      </c>
      <c r="F87" s="512">
        <f t="shared" si="4"/>
        <v>88.51142857142858</v>
      </c>
    </row>
    <row r="88" spans="1:6" ht="21.75">
      <c r="A88" s="454">
        <v>3234</v>
      </c>
      <c r="B88" s="455" t="s">
        <v>249</v>
      </c>
      <c r="C88" s="456">
        <v>55000</v>
      </c>
      <c r="D88" s="456">
        <v>55000</v>
      </c>
      <c r="E88" s="534">
        <v>28637</v>
      </c>
      <c r="F88" s="512">
        <f t="shared" si="4"/>
        <v>52.06727272727273</v>
      </c>
    </row>
    <row r="89" spans="1:6" ht="12.75">
      <c r="A89" s="545" t="s">
        <v>328</v>
      </c>
      <c r="B89" s="546"/>
      <c r="C89" s="547">
        <v>1042000</v>
      </c>
      <c r="D89" s="547">
        <v>1042000</v>
      </c>
      <c r="E89" s="548">
        <f>E90+E94+E98+E102+E106+E110</f>
        <v>940502</v>
      </c>
      <c r="F89" s="503">
        <f t="shared" si="4"/>
        <v>90.25930902111324</v>
      </c>
    </row>
    <row r="90" spans="1:6" ht="12.75">
      <c r="A90" s="508" t="s">
        <v>329</v>
      </c>
      <c r="B90" s="549"/>
      <c r="C90" s="550">
        <v>260000</v>
      </c>
      <c r="D90" s="550">
        <v>260000</v>
      </c>
      <c r="E90" s="551">
        <f>E91</f>
        <v>205777</v>
      </c>
      <c r="F90" s="512">
        <f t="shared" si="4"/>
        <v>79.145</v>
      </c>
    </row>
    <row r="91" spans="1:6" ht="12.75">
      <c r="A91" s="513">
        <v>4</v>
      </c>
      <c r="B91" s="514" t="s">
        <v>330</v>
      </c>
      <c r="C91" s="515">
        <v>260000</v>
      </c>
      <c r="D91" s="515">
        <v>260000</v>
      </c>
      <c r="E91" s="516">
        <f>E92</f>
        <v>205777</v>
      </c>
      <c r="F91" s="517">
        <f t="shared" si="4"/>
        <v>79.145</v>
      </c>
    </row>
    <row r="92" spans="1:6" ht="21.75">
      <c r="A92" s="513">
        <v>42</v>
      </c>
      <c r="B92" s="531" t="s">
        <v>331</v>
      </c>
      <c r="C92" s="532">
        <v>260000</v>
      </c>
      <c r="D92" s="532">
        <v>260000</v>
      </c>
      <c r="E92" s="533">
        <f>E93</f>
        <v>205777</v>
      </c>
      <c r="F92" s="517">
        <f t="shared" si="4"/>
        <v>79.145</v>
      </c>
    </row>
    <row r="93" spans="1:6" ht="12.75">
      <c r="A93" s="419">
        <v>4213</v>
      </c>
      <c r="B93" s="420" t="s">
        <v>250</v>
      </c>
      <c r="C93" s="421">
        <v>260000</v>
      </c>
      <c r="D93" s="421">
        <v>260000</v>
      </c>
      <c r="E93" s="518">
        <v>205777</v>
      </c>
      <c r="F93" s="512">
        <f t="shared" si="4"/>
        <v>79.145</v>
      </c>
    </row>
    <row r="94" spans="1:6" ht="12.75">
      <c r="A94" s="552" t="s">
        <v>332</v>
      </c>
      <c r="B94" s="553"/>
      <c r="C94" s="554">
        <v>96000</v>
      </c>
      <c r="D94" s="550">
        <v>96000</v>
      </c>
      <c r="E94" s="555">
        <f>E95</f>
        <v>95276</v>
      </c>
      <c r="F94" s="512">
        <f t="shared" si="4"/>
        <v>99.24583333333334</v>
      </c>
    </row>
    <row r="95" spans="1:6" ht="12.75">
      <c r="A95" s="513">
        <v>4</v>
      </c>
      <c r="B95" s="556" t="s">
        <v>330</v>
      </c>
      <c r="C95" s="557">
        <v>96000</v>
      </c>
      <c r="D95" s="515">
        <v>96000</v>
      </c>
      <c r="E95" s="558">
        <f>E96</f>
        <v>95276</v>
      </c>
      <c r="F95" s="517">
        <f t="shared" si="4"/>
        <v>99.24583333333334</v>
      </c>
    </row>
    <row r="96" spans="1:6" ht="21.75">
      <c r="A96" s="513">
        <v>42</v>
      </c>
      <c r="B96" s="556" t="s">
        <v>333</v>
      </c>
      <c r="C96" s="557">
        <v>96000</v>
      </c>
      <c r="D96" s="515">
        <v>96000</v>
      </c>
      <c r="E96" s="558">
        <f>E97</f>
        <v>95276</v>
      </c>
      <c r="F96" s="517">
        <f t="shared" si="4"/>
        <v>99.24583333333334</v>
      </c>
    </row>
    <row r="97" spans="1:6" ht="12.75">
      <c r="A97" s="419">
        <v>4212</v>
      </c>
      <c r="B97" s="459" t="s">
        <v>334</v>
      </c>
      <c r="C97" s="460">
        <v>96000</v>
      </c>
      <c r="D97" s="421">
        <v>96000</v>
      </c>
      <c r="E97" s="559">
        <v>95276</v>
      </c>
      <c r="F97" s="512">
        <f t="shared" si="4"/>
        <v>99.24583333333334</v>
      </c>
    </row>
    <row r="98" spans="1:6" ht="12.75">
      <c r="A98" s="508" t="s">
        <v>335</v>
      </c>
      <c r="B98" s="553"/>
      <c r="C98" s="554">
        <v>15000</v>
      </c>
      <c r="D98" s="550">
        <v>15000</v>
      </c>
      <c r="E98" s="555">
        <f>E99</f>
        <v>14152</v>
      </c>
      <c r="F98" s="512">
        <f t="shared" si="4"/>
        <v>94.34666666666666</v>
      </c>
    </row>
    <row r="99" spans="1:6" ht="12.75">
      <c r="A99" s="513">
        <v>4</v>
      </c>
      <c r="B99" s="560" t="s">
        <v>336</v>
      </c>
      <c r="C99" s="561">
        <v>15000</v>
      </c>
      <c r="D99" s="562">
        <v>15000</v>
      </c>
      <c r="E99" s="563">
        <f>E100</f>
        <v>14152</v>
      </c>
      <c r="F99" s="517">
        <f t="shared" si="4"/>
        <v>94.34666666666666</v>
      </c>
    </row>
    <row r="100" spans="1:6" ht="21.75">
      <c r="A100" s="513">
        <v>42</v>
      </c>
      <c r="B100" s="556" t="s">
        <v>337</v>
      </c>
      <c r="C100" s="561">
        <v>15000</v>
      </c>
      <c r="D100" s="562">
        <v>15000</v>
      </c>
      <c r="E100" s="563">
        <f>E101</f>
        <v>14152</v>
      </c>
      <c r="F100" s="517">
        <f t="shared" si="4"/>
        <v>94.34666666666666</v>
      </c>
    </row>
    <row r="101" spans="1:6" ht="12.75">
      <c r="A101" s="419">
        <v>4214</v>
      </c>
      <c r="B101" s="459" t="s">
        <v>252</v>
      </c>
      <c r="C101" s="460">
        <v>15000</v>
      </c>
      <c r="D101" s="421">
        <v>15000</v>
      </c>
      <c r="E101" s="559">
        <v>14152</v>
      </c>
      <c r="F101" s="512">
        <f t="shared" si="4"/>
        <v>94.34666666666666</v>
      </c>
    </row>
    <row r="102" spans="1:6" ht="12.75">
      <c r="A102" s="508" t="s">
        <v>338</v>
      </c>
      <c r="B102" s="564"/>
      <c r="C102" s="550">
        <v>395000</v>
      </c>
      <c r="D102" s="550">
        <v>395000</v>
      </c>
      <c r="E102" s="551">
        <f>E103</f>
        <v>388993</v>
      </c>
      <c r="F102" s="512">
        <f t="shared" si="4"/>
        <v>98.47924050632912</v>
      </c>
    </row>
    <row r="103" spans="1:6" ht="12.75">
      <c r="A103" s="513">
        <v>4</v>
      </c>
      <c r="B103" s="565" t="s">
        <v>330</v>
      </c>
      <c r="C103" s="515">
        <v>395000</v>
      </c>
      <c r="D103" s="515">
        <v>395000</v>
      </c>
      <c r="E103" s="516">
        <f>E104</f>
        <v>388993</v>
      </c>
      <c r="F103" s="517">
        <f t="shared" si="4"/>
        <v>98.47924050632912</v>
      </c>
    </row>
    <row r="104" spans="1:6" ht="12.75">
      <c r="A104" s="513">
        <v>42</v>
      </c>
      <c r="B104" s="566" t="s">
        <v>333</v>
      </c>
      <c r="C104" s="567">
        <v>395000</v>
      </c>
      <c r="D104" s="567">
        <v>395000</v>
      </c>
      <c r="E104" s="568">
        <f>E105</f>
        <v>388993</v>
      </c>
      <c r="F104" s="517">
        <f t="shared" si="4"/>
        <v>98.47924050632912</v>
      </c>
    </row>
    <row r="105" spans="1:6" ht="12.75">
      <c r="A105" s="419">
        <v>4212</v>
      </c>
      <c r="B105" s="461" t="s">
        <v>253</v>
      </c>
      <c r="C105" s="421">
        <v>395000</v>
      </c>
      <c r="D105" s="421">
        <v>395000</v>
      </c>
      <c r="E105" s="518">
        <v>388993</v>
      </c>
      <c r="F105" s="512">
        <f t="shared" si="4"/>
        <v>98.47924050632912</v>
      </c>
    </row>
    <row r="106" spans="1:6" ht="12.75">
      <c r="A106" s="508" t="s">
        <v>339</v>
      </c>
      <c r="B106" s="564"/>
      <c r="C106" s="550">
        <v>86000</v>
      </c>
      <c r="D106" s="550">
        <v>86000</v>
      </c>
      <c r="E106" s="551">
        <f>E107</f>
        <v>84744</v>
      </c>
      <c r="F106" s="512">
        <f t="shared" si="4"/>
        <v>98.53953488372092</v>
      </c>
    </row>
    <row r="107" spans="1:6" ht="12.75">
      <c r="A107" s="513">
        <v>4</v>
      </c>
      <c r="B107" s="565" t="s">
        <v>330</v>
      </c>
      <c r="C107" s="567">
        <v>86000</v>
      </c>
      <c r="D107" s="567">
        <v>86000</v>
      </c>
      <c r="E107" s="568">
        <f>E108</f>
        <v>84744</v>
      </c>
      <c r="F107" s="517">
        <f t="shared" si="4"/>
        <v>98.53953488372092</v>
      </c>
    </row>
    <row r="108" spans="1:6" ht="21.75">
      <c r="A108" s="569">
        <v>42</v>
      </c>
      <c r="B108" s="565" t="s">
        <v>340</v>
      </c>
      <c r="C108" s="567">
        <v>86000</v>
      </c>
      <c r="D108" s="567">
        <v>86000</v>
      </c>
      <c r="E108" s="568">
        <f>E109</f>
        <v>84744</v>
      </c>
      <c r="F108" s="517">
        <f t="shared" si="4"/>
        <v>98.53953488372092</v>
      </c>
    </row>
    <row r="109" spans="1:6" ht="12.75">
      <c r="A109" s="419">
        <v>4212</v>
      </c>
      <c r="B109" s="461" t="s">
        <v>254</v>
      </c>
      <c r="C109" s="421">
        <v>86000</v>
      </c>
      <c r="D109" s="421">
        <v>86000</v>
      </c>
      <c r="E109" s="518">
        <v>84744</v>
      </c>
      <c r="F109" s="512">
        <f t="shared" si="4"/>
        <v>98.53953488372092</v>
      </c>
    </row>
    <row r="110" spans="1:6" ht="12.75">
      <c r="A110" s="508" t="s">
        <v>341</v>
      </c>
      <c r="B110" s="564"/>
      <c r="C110" s="550">
        <v>190000</v>
      </c>
      <c r="D110" s="550">
        <v>190000</v>
      </c>
      <c r="E110" s="551">
        <f>E111</f>
        <v>151560</v>
      </c>
      <c r="F110" s="512">
        <f t="shared" si="4"/>
        <v>79.76842105263158</v>
      </c>
    </row>
    <row r="111" spans="1:6" ht="12.75">
      <c r="A111" s="513">
        <v>4</v>
      </c>
      <c r="B111" s="565" t="s">
        <v>330</v>
      </c>
      <c r="C111" s="567">
        <v>190000</v>
      </c>
      <c r="D111" s="567">
        <v>190000</v>
      </c>
      <c r="E111" s="568">
        <f>E112</f>
        <v>151560</v>
      </c>
      <c r="F111" s="517">
        <f t="shared" si="4"/>
        <v>79.76842105263158</v>
      </c>
    </row>
    <row r="112" spans="1:6" ht="21.75">
      <c r="A112" s="513">
        <v>42</v>
      </c>
      <c r="B112" s="565" t="s">
        <v>340</v>
      </c>
      <c r="C112" s="567">
        <v>190000</v>
      </c>
      <c r="D112" s="567">
        <v>190000</v>
      </c>
      <c r="E112" s="568">
        <f>E113</f>
        <v>151560</v>
      </c>
      <c r="F112" s="517">
        <f t="shared" si="4"/>
        <v>79.76842105263158</v>
      </c>
    </row>
    <row r="113" spans="1:6" ht="12.75">
      <c r="A113" s="419">
        <v>4212</v>
      </c>
      <c r="B113" s="461" t="s">
        <v>255</v>
      </c>
      <c r="C113" s="421">
        <v>190000</v>
      </c>
      <c r="D113" s="421">
        <v>190000</v>
      </c>
      <c r="E113" s="518">
        <v>151560</v>
      </c>
      <c r="F113" s="512">
        <f t="shared" si="4"/>
        <v>79.76842105263158</v>
      </c>
    </row>
    <row r="114" spans="1:6" ht="12.75">
      <c r="A114" s="570" t="s">
        <v>342</v>
      </c>
      <c r="B114" s="571" t="s">
        <v>343</v>
      </c>
      <c r="C114" s="414">
        <v>477000</v>
      </c>
      <c r="D114" s="414">
        <v>477000</v>
      </c>
      <c r="E114" s="497">
        <f>E115</f>
        <v>302497</v>
      </c>
      <c r="F114" s="498">
        <f t="shared" si="4"/>
        <v>63.41656184486373</v>
      </c>
    </row>
    <row r="115" spans="1:6" ht="12.75">
      <c r="A115" s="570" t="s">
        <v>344</v>
      </c>
      <c r="B115" s="571"/>
      <c r="C115" s="414">
        <v>477000</v>
      </c>
      <c r="D115" s="414">
        <v>477000</v>
      </c>
      <c r="E115" s="497">
        <f>E116+E125</f>
        <v>302497</v>
      </c>
      <c r="F115" s="498">
        <f t="shared" si="4"/>
        <v>63.41656184486373</v>
      </c>
    </row>
    <row r="116" spans="1:6" ht="12.75">
      <c r="A116" s="572" t="s">
        <v>345</v>
      </c>
      <c r="B116" s="573"/>
      <c r="C116" s="574">
        <v>150000</v>
      </c>
      <c r="D116" s="574">
        <v>150000</v>
      </c>
      <c r="E116" s="575">
        <f>E117+E121</f>
        <v>0</v>
      </c>
      <c r="F116" s="512">
        <f t="shared" si="4"/>
        <v>0</v>
      </c>
    </row>
    <row r="117" spans="1:6" ht="12.75">
      <c r="A117" s="508" t="s">
        <v>346</v>
      </c>
      <c r="B117" s="564"/>
      <c r="C117" s="550">
        <v>150000</v>
      </c>
      <c r="D117" s="550">
        <v>150000</v>
      </c>
      <c r="E117" s="551">
        <f>E118</f>
        <v>0</v>
      </c>
      <c r="F117" s="512">
        <f t="shared" si="4"/>
        <v>0</v>
      </c>
    </row>
    <row r="118" spans="1:6" ht="12.75">
      <c r="A118" s="513">
        <v>3</v>
      </c>
      <c r="B118" s="565" t="s">
        <v>297</v>
      </c>
      <c r="C118" s="515">
        <v>150000</v>
      </c>
      <c r="D118" s="515">
        <v>150000</v>
      </c>
      <c r="E118" s="516">
        <f>E119</f>
        <v>0</v>
      </c>
      <c r="F118" s="517">
        <f t="shared" si="4"/>
        <v>0</v>
      </c>
    </row>
    <row r="119" spans="1:6" ht="12.75">
      <c r="A119" s="513">
        <v>35</v>
      </c>
      <c r="B119" s="565" t="s">
        <v>148</v>
      </c>
      <c r="C119" s="515">
        <v>150000</v>
      </c>
      <c r="D119" s="515">
        <v>150000</v>
      </c>
      <c r="E119" s="516">
        <f>E120</f>
        <v>0</v>
      </c>
      <c r="F119" s="517">
        <f t="shared" si="4"/>
        <v>0</v>
      </c>
    </row>
    <row r="120" spans="1:6" ht="12.75">
      <c r="A120" s="419">
        <v>3523</v>
      </c>
      <c r="B120" s="461" t="s">
        <v>257</v>
      </c>
      <c r="C120" s="421">
        <v>150000</v>
      </c>
      <c r="D120" s="421">
        <v>150000</v>
      </c>
      <c r="E120" s="518">
        <v>0</v>
      </c>
      <c r="F120" s="512">
        <f t="shared" si="4"/>
        <v>0</v>
      </c>
    </row>
    <row r="121" spans="1:6" ht="12.75">
      <c r="A121" s="508" t="s">
        <v>347</v>
      </c>
      <c r="B121" s="564"/>
      <c r="C121" s="550">
        <v>0</v>
      </c>
      <c r="D121" s="550">
        <v>0</v>
      </c>
      <c r="E121" s="551">
        <f>E122</f>
        <v>0</v>
      </c>
      <c r="F121" s="512">
        <v>0</v>
      </c>
    </row>
    <row r="122" spans="1:6" ht="12.75">
      <c r="A122" s="513">
        <v>5</v>
      </c>
      <c r="B122" s="565" t="s">
        <v>348</v>
      </c>
      <c r="C122" s="515">
        <v>0</v>
      </c>
      <c r="D122" s="515">
        <v>0</v>
      </c>
      <c r="E122" s="516"/>
      <c r="F122" s="517">
        <v>0</v>
      </c>
    </row>
    <row r="123" spans="1:6" ht="12.75">
      <c r="A123" s="513">
        <v>53</v>
      </c>
      <c r="B123" s="565" t="s">
        <v>349</v>
      </c>
      <c r="C123" s="515">
        <v>0</v>
      </c>
      <c r="D123" s="515">
        <v>0</v>
      </c>
      <c r="E123" s="516">
        <f>E124</f>
        <v>0</v>
      </c>
      <c r="F123" s="517">
        <v>0</v>
      </c>
    </row>
    <row r="124" spans="1:6" ht="21.75">
      <c r="A124" s="419">
        <v>5341</v>
      </c>
      <c r="B124" s="461" t="s">
        <v>258</v>
      </c>
      <c r="C124" s="421">
        <v>0</v>
      </c>
      <c r="D124" s="421">
        <v>0</v>
      </c>
      <c r="E124" s="518">
        <v>0</v>
      </c>
      <c r="F124" s="512">
        <v>0</v>
      </c>
    </row>
    <row r="125" spans="1:6" ht="12.75">
      <c r="A125" s="504" t="s">
        <v>350</v>
      </c>
      <c r="B125" s="505"/>
      <c r="C125" s="506">
        <v>327000</v>
      </c>
      <c r="D125" s="506">
        <v>327000</v>
      </c>
      <c r="E125" s="507">
        <f>E126</f>
        <v>302497</v>
      </c>
      <c r="F125" s="503">
        <f aca="true" t="shared" si="5" ref="F125:F145">E125/D125*100</f>
        <v>92.50672782874618</v>
      </c>
    </row>
    <row r="126" spans="1:6" ht="12.75">
      <c r="A126" s="508" t="s">
        <v>351</v>
      </c>
      <c r="B126" s="509"/>
      <c r="C126" s="510">
        <v>327000</v>
      </c>
      <c r="D126" s="510">
        <v>327000</v>
      </c>
      <c r="E126" s="511">
        <f>E127</f>
        <v>302497</v>
      </c>
      <c r="F126" s="512">
        <f t="shared" si="5"/>
        <v>92.50672782874618</v>
      </c>
    </row>
    <row r="127" spans="1:6" ht="12.75">
      <c r="A127" s="513">
        <v>3</v>
      </c>
      <c r="B127" s="514" t="s">
        <v>297</v>
      </c>
      <c r="C127" s="515">
        <v>327000</v>
      </c>
      <c r="D127" s="515">
        <v>327000</v>
      </c>
      <c r="E127" s="516">
        <f>E128</f>
        <v>302497</v>
      </c>
      <c r="F127" s="517">
        <f t="shared" si="5"/>
        <v>92.50672782874618</v>
      </c>
    </row>
    <row r="128" spans="1:6" ht="12.75">
      <c r="A128" s="513">
        <v>38</v>
      </c>
      <c r="B128" s="514" t="s">
        <v>291</v>
      </c>
      <c r="C128" s="515">
        <v>327000</v>
      </c>
      <c r="D128" s="515">
        <v>327000</v>
      </c>
      <c r="E128" s="516">
        <f>E129</f>
        <v>302497</v>
      </c>
      <c r="F128" s="517">
        <f t="shared" si="5"/>
        <v>92.50672782874618</v>
      </c>
    </row>
    <row r="129" spans="1:6" ht="12.75">
      <c r="A129" s="419">
        <v>3811</v>
      </c>
      <c r="B129" s="420" t="s">
        <v>110</v>
      </c>
      <c r="C129" s="421">
        <v>327000</v>
      </c>
      <c r="D129" s="421">
        <v>327000</v>
      </c>
      <c r="E129" s="518">
        <v>302497</v>
      </c>
      <c r="F129" s="512">
        <f t="shared" si="5"/>
        <v>92.50672782874618</v>
      </c>
    </row>
    <row r="130" spans="1:6" ht="20.25">
      <c r="A130" s="412" t="s">
        <v>352</v>
      </c>
      <c r="B130" s="111" t="s">
        <v>353</v>
      </c>
      <c r="C130" s="466">
        <v>59000</v>
      </c>
      <c r="D130" s="466">
        <v>59000</v>
      </c>
      <c r="E130" s="576">
        <f>E131</f>
        <v>54898</v>
      </c>
      <c r="F130" s="498">
        <f t="shared" si="5"/>
        <v>93.04745762711865</v>
      </c>
    </row>
    <row r="131" spans="1:6" ht="12.75">
      <c r="A131" s="570" t="s">
        <v>354</v>
      </c>
      <c r="B131" s="577"/>
      <c r="C131" s="414">
        <v>59000</v>
      </c>
      <c r="D131" s="414">
        <v>59000</v>
      </c>
      <c r="E131" s="497">
        <f>E132</f>
        <v>54898</v>
      </c>
      <c r="F131" s="498">
        <f t="shared" si="5"/>
        <v>93.04745762711865</v>
      </c>
    </row>
    <row r="132" spans="1:6" ht="12.75">
      <c r="A132" s="504" t="s">
        <v>355</v>
      </c>
      <c r="B132" s="505"/>
      <c r="C132" s="506">
        <v>59000</v>
      </c>
      <c r="D132" s="506">
        <v>59000</v>
      </c>
      <c r="E132" s="507">
        <f>E133+E138</f>
        <v>54898</v>
      </c>
      <c r="F132" s="512">
        <f t="shared" si="5"/>
        <v>93.04745762711865</v>
      </c>
    </row>
    <row r="133" spans="1:6" ht="12.75">
      <c r="A133" s="508" t="s">
        <v>356</v>
      </c>
      <c r="B133" s="509"/>
      <c r="C133" s="510">
        <v>34000</v>
      </c>
      <c r="D133" s="510">
        <v>34000</v>
      </c>
      <c r="E133" s="511">
        <f>E134</f>
        <v>30798</v>
      </c>
      <c r="F133" s="512">
        <f t="shared" si="5"/>
        <v>90.58235294117647</v>
      </c>
    </row>
    <row r="134" spans="1:6" ht="12.75">
      <c r="A134" s="513">
        <v>3</v>
      </c>
      <c r="B134" s="514" t="s">
        <v>297</v>
      </c>
      <c r="C134" s="515">
        <v>34000</v>
      </c>
      <c r="D134" s="515">
        <v>34000</v>
      </c>
      <c r="E134" s="516">
        <f>E135</f>
        <v>30798</v>
      </c>
      <c r="F134" s="517">
        <f t="shared" si="5"/>
        <v>90.58235294117647</v>
      </c>
    </row>
    <row r="135" spans="1:6" ht="12.75">
      <c r="A135" s="513">
        <v>32</v>
      </c>
      <c r="B135" s="514" t="s">
        <v>122</v>
      </c>
      <c r="C135" s="515">
        <v>34000</v>
      </c>
      <c r="D135" s="515">
        <v>34000</v>
      </c>
      <c r="E135" s="516">
        <f>E136+E137</f>
        <v>30798</v>
      </c>
      <c r="F135" s="517">
        <f t="shared" si="5"/>
        <v>90.58235294117647</v>
      </c>
    </row>
    <row r="136" spans="1:6" ht="12.75">
      <c r="A136" s="419">
        <v>3234</v>
      </c>
      <c r="B136" s="420" t="s">
        <v>136</v>
      </c>
      <c r="C136" s="421">
        <v>31000</v>
      </c>
      <c r="D136" s="421">
        <v>31000</v>
      </c>
      <c r="E136" s="518">
        <v>30798</v>
      </c>
      <c r="F136" s="512">
        <f t="shared" si="5"/>
        <v>99.34838709677419</v>
      </c>
    </row>
    <row r="137" spans="1:6" ht="12.75">
      <c r="A137" s="419">
        <v>3234</v>
      </c>
      <c r="B137" s="420" t="s">
        <v>261</v>
      </c>
      <c r="C137" s="421">
        <v>3000</v>
      </c>
      <c r="D137" s="421">
        <v>3000</v>
      </c>
      <c r="E137" s="518">
        <v>0</v>
      </c>
      <c r="F137" s="512">
        <f t="shared" si="5"/>
        <v>0</v>
      </c>
    </row>
    <row r="138" spans="1:6" ht="12.75">
      <c r="A138" s="508" t="s">
        <v>357</v>
      </c>
      <c r="B138" s="509"/>
      <c r="C138" s="510">
        <v>25000</v>
      </c>
      <c r="D138" s="510">
        <v>25000</v>
      </c>
      <c r="E138" s="511">
        <f>E139</f>
        <v>24100</v>
      </c>
      <c r="F138" s="512">
        <f t="shared" si="5"/>
        <v>96.39999999999999</v>
      </c>
    </row>
    <row r="139" spans="1:6" ht="12.75">
      <c r="A139" s="513">
        <v>3</v>
      </c>
      <c r="B139" s="514" t="s">
        <v>297</v>
      </c>
      <c r="C139" s="515">
        <v>25000</v>
      </c>
      <c r="D139" s="515">
        <v>25000</v>
      </c>
      <c r="E139" s="516">
        <f>E140</f>
        <v>24100</v>
      </c>
      <c r="F139" s="517">
        <f t="shared" si="5"/>
        <v>96.39999999999999</v>
      </c>
    </row>
    <row r="140" spans="1:6" ht="12.75">
      <c r="A140" s="513">
        <v>32</v>
      </c>
      <c r="B140" s="514" t="s">
        <v>122</v>
      </c>
      <c r="C140" s="515">
        <v>25000</v>
      </c>
      <c r="D140" s="515">
        <v>25000</v>
      </c>
      <c r="E140" s="516">
        <f>E141</f>
        <v>24100</v>
      </c>
      <c r="F140" s="517">
        <f t="shared" si="5"/>
        <v>96.39999999999999</v>
      </c>
    </row>
    <row r="141" spans="1:6" ht="12.75">
      <c r="A141" s="463">
        <v>3236</v>
      </c>
      <c r="B141" s="464" t="s">
        <v>262</v>
      </c>
      <c r="C141" s="423">
        <v>25000</v>
      </c>
      <c r="D141" s="423">
        <v>25000</v>
      </c>
      <c r="E141" s="578">
        <v>24100</v>
      </c>
      <c r="F141" s="512">
        <f t="shared" si="5"/>
        <v>96.39999999999999</v>
      </c>
    </row>
    <row r="142" spans="1:6" ht="30">
      <c r="A142" s="412" t="s">
        <v>358</v>
      </c>
      <c r="B142" s="111" t="s">
        <v>359</v>
      </c>
      <c r="C142" s="466">
        <v>1446200</v>
      </c>
      <c r="D142" s="466">
        <v>1446200</v>
      </c>
      <c r="E142" s="576">
        <f>E143</f>
        <v>1257621</v>
      </c>
      <c r="F142" s="498">
        <f t="shared" si="5"/>
        <v>86.96037892407689</v>
      </c>
    </row>
    <row r="143" spans="1:6" ht="12.75">
      <c r="A143" s="570" t="s">
        <v>360</v>
      </c>
      <c r="B143" s="577"/>
      <c r="C143" s="414">
        <v>1446200</v>
      </c>
      <c r="D143" s="414">
        <v>1446200</v>
      </c>
      <c r="E143" s="497">
        <f>E144+E166</f>
        <v>1257621</v>
      </c>
      <c r="F143" s="498">
        <f t="shared" si="5"/>
        <v>86.96037892407689</v>
      </c>
    </row>
    <row r="144" spans="1:6" ht="12.75">
      <c r="A144" s="504" t="s">
        <v>361</v>
      </c>
      <c r="B144" s="505"/>
      <c r="C144" s="506">
        <v>841200</v>
      </c>
      <c r="D144" s="506">
        <v>841200</v>
      </c>
      <c r="E144" s="507">
        <f>E145</f>
        <v>787847</v>
      </c>
      <c r="F144" s="503">
        <f t="shared" si="5"/>
        <v>93.6575130765573</v>
      </c>
    </row>
    <row r="145" spans="1:6" ht="12.75" customHeight="1">
      <c r="A145" s="579" t="s">
        <v>362</v>
      </c>
      <c r="B145" s="579"/>
      <c r="C145" s="580">
        <v>841200</v>
      </c>
      <c r="D145" s="580">
        <v>841200</v>
      </c>
      <c r="E145" s="581">
        <f>E147+E164</f>
        <v>787847</v>
      </c>
      <c r="F145" s="512">
        <f t="shared" si="5"/>
        <v>93.6575130765573</v>
      </c>
    </row>
    <row r="146" spans="1:6" ht="12.75">
      <c r="A146" s="582" t="s">
        <v>363</v>
      </c>
      <c r="B146" s="583" t="s">
        <v>364</v>
      </c>
      <c r="C146" s="584"/>
      <c r="D146" s="584"/>
      <c r="E146" s="585"/>
      <c r="F146" s="512"/>
    </row>
    <row r="147" spans="1:6" ht="12.75">
      <c r="A147" s="513">
        <v>3</v>
      </c>
      <c r="B147" s="514" t="s">
        <v>297</v>
      </c>
      <c r="C147" s="515">
        <v>830200</v>
      </c>
      <c r="D147" s="515">
        <v>830200</v>
      </c>
      <c r="E147" s="516">
        <f>E148+E153</f>
        <v>777185</v>
      </c>
      <c r="F147" s="517">
        <f aca="true" t="shared" si="6" ref="F147:F166">E147/D147*100</f>
        <v>93.61418935196339</v>
      </c>
    </row>
    <row r="148" spans="1:6" ht="12.75">
      <c r="A148" s="513">
        <v>31</v>
      </c>
      <c r="B148" s="514" t="s">
        <v>115</v>
      </c>
      <c r="C148" s="515">
        <v>685700</v>
      </c>
      <c r="D148" s="515">
        <v>685700</v>
      </c>
      <c r="E148" s="516">
        <f>E149+E150+E151+E152</f>
        <v>676419</v>
      </c>
      <c r="F148" s="517">
        <f t="shared" si="6"/>
        <v>98.64649263526324</v>
      </c>
    </row>
    <row r="149" spans="1:6" ht="12.75">
      <c r="A149" s="419">
        <v>3111</v>
      </c>
      <c r="B149" s="420" t="s">
        <v>266</v>
      </c>
      <c r="C149" s="421">
        <v>565000</v>
      </c>
      <c r="D149" s="421">
        <v>565000</v>
      </c>
      <c r="E149" s="518">
        <v>568956</v>
      </c>
      <c r="F149" s="512">
        <f t="shared" si="6"/>
        <v>100.70017699115044</v>
      </c>
    </row>
    <row r="150" spans="1:6" ht="12.75">
      <c r="A150" s="419">
        <v>3121</v>
      </c>
      <c r="B150" s="420" t="s">
        <v>118</v>
      </c>
      <c r="C150" s="421">
        <v>18700</v>
      </c>
      <c r="D150" s="421">
        <v>18700</v>
      </c>
      <c r="E150" s="518">
        <v>17000</v>
      </c>
      <c r="F150" s="512">
        <f t="shared" si="6"/>
        <v>90.9090909090909</v>
      </c>
    </row>
    <row r="151" spans="1:6" ht="12.75">
      <c r="A151" s="419">
        <v>3132</v>
      </c>
      <c r="B151" s="420" t="s">
        <v>267</v>
      </c>
      <c r="C151" s="421">
        <v>90000</v>
      </c>
      <c r="D151" s="421">
        <v>90000</v>
      </c>
      <c r="E151" s="518">
        <v>81286</v>
      </c>
      <c r="F151" s="512">
        <f t="shared" si="6"/>
        <v>90.31777777777778</v>
      </c>
    </row>
    <row r="152" spans="1:6" ht="12.75">
      <c r="A152" s="419">
        <v>3133</v>
      </c>
      <c r="B152" s="420" t="s">
        <v>121</v>
      </c>
      <c r="C152" s="421">
        <v>12000</v>
      </c>
      <c r="D152" s="421">
        <v>12000</v>
      </c>
      <c r="E152" s="518">
        <v>9177</v>
      </c>
      <c r="F152" s="512">
        <f t="shared" si="6"/>
        <v>76.47500000000001</v>
      </c>
    </row>
    <row r="153" spans="1:6" ht="12.75">
      <c r="A153" s="513">
        <v>32</v>
      </c>
      <c r="B153" s="514" t="s">
        <v>122</v>
      </c>
      <c r="C153" s="515">
        <v>144500</v>
      </c>
      <c r="D153" s="515">
        <v>144500</v>
      </c>
      <c r="E153" s="516">
        <f>E154+E155+E156+E157+E158+E159+E160+E161+E162+E163</f>
        <v>100766</v>
      </c>
      <c r="F153" s="517">
        <f t="shared" si="6"/>
        <v>69.73425605536332</v>
      </c>
    </row>
    <row r="154" spans="1:6" ht="12.75">
      <c r="A154" s="419">
        <v>3212</v>
      </c>
      <c r="B154" s="420" t="s">
        <v>268</v>
      </c>
      <c r="C154" s="421">
        <v>26000</v>
      </c>
      <c r="D154" s="421">
        <v>26000</v>
      </c>
      <c r="E154" s="518">
        <v>23174</v>
      </c>
      <c r="F154" s="512">
        <f t="shared" si="6"/>
        <v>89.13076923076923</v>
      </c>
    </row>
    <row r="155" spans="1:6" ht="12.75">
      <c r="A155" s="419">
        <v>3213</v>
      </c>
      <c r="B155" s="420" t="s">
        <v>126</v>
      </c>
      <c r="C155" s="421">
        <v>4000</v>
      </c>
      <c r="D155" s="421">
        <v>4000</v>
      </c>
      <c r="E155" s="518">
        <v>0</v>
      </c>
      <c r="F155" s="512">
        <f t="shared" si="6"/>
        <v>0</v>
      </c>
    </row>
    <row r="156" spans="1:6" ht="12.75">
      <c r="A156" s="419">
        <v>3221</v>
      </c>
      <c r="B156" s="420" t="s">
        <v>129</v>
      </c>
      <c r="C156" s="421">
        <v>5000</v>
      </c>
      <c r="D156" s="421">
        <v>5000</v>
      </c>
      <c r="E156" s="518">
        <v>2616</v>
      </c>
      <c r="F156" s="512">
        <f t="shared" si="6"/>
        <v>52.32</v>
      </c>
    </row>
    <row r="157" spans="1:6" ht="12.75">
      <c r="A157" s="419">
        <v>3223</v>
      </c>
      <c r="B157" s="420" t="s">
        <v>269</v>
      </c>
      <c r="C157" s="421">
        <v>10000</v>
      </c>
      <c r="D157" s="421">
        <v>10000</v>
      </c>
      <c r="E157" s="518">
        <v>6180</v>
      </c>
      <c r="F157" s="512">
        <f t="shared" si="6"/>
        <v>61.8</v>
      </c>
    </row>
    <row r="158" spans="1:6" ht="12.75">
      <c r="A158" s="419">
        <v>3225</v>
      </c>
      <c r="B158" s="420" t="s">
        <v>132</v>
      </c>
      <c r="C158" s="421">
        <v>12000</v>
      </c>
      <c r="D158" s="421">
        <v>12000</v>
      </c>
      <c r="E158" s="518">
        <v>0</v>
      </c>
      <c r="F158" s="512">
        <f t="shared" si="6"/>
        <v>0</v>
      </c>
    </row>
    <row r="159" spans="1:6" ht="12.75">
      <c r="A159" s="419">
        <v>3231</v>
      </c>
      <c r="B159" s="420" t="s">
        <v>133</v>
      </c>
      <c r="C159" s="421">
        <v>1500</v>
      </c>
      <c r="D159" s="421">
        <v>1500</v>
      </c>
      <c r="E159" s="518">
        <v>414</v>
      </c>
      <c r="F159" s="512">
        <f t="shared" si="6"/>
        <v>27.6</v>
      </c>
    </row>
    <row r="160" spans="1:6" ht="21.75">
      <c r="A160" s="419">
        <v>3232</v>
      </c>
      <c r="B160" s="420" t="s">
        <v>270</v>
      </c>
      <c r="C160" s="421">
        <v>10000</v>
      </c>
      <c r="D160" s="421">
        <v>10000</v>
      </c>
      <c r="E160" s="518">
        <v>0</v>
      </c>
      <c r="F160" s="512">
        <f t="shared" si="6"/>
        <v>0</v>
      </c>
    </row>
    <row r="161" spans="1:6" ht="21.75">
      <c r="A161" s="476">
        <v>3234</v>
      </c>
      <c r="B161" s="455" t="s">
        <v>271</v>
      </c>
      <c r="C161" s="456">
        <v>3000</v>
      </c>
      <c r="D161" s="456">
        <v>3000</v>
      </c>
      <c r="E161" s="534">
        <v>1805</v>
      </c>
      <c r="F161" s="512">
        <f t="shared" si="6"/>
        <v>60.16666666666667</v>
      </c>
    </row>
    <row r="162" spans="1:6" ht="21.75">
      <c r="A162" s="476">
        <v>3234</v>
      </c>
      <c r="B162" s="455" t="s">
        <v>365</v>
      </c>
      <c r="C162" s="456">
        <v>45000</v>
      </c>
      <c r="D162" s="456">
        <v>45000</v>
      </c>
      <c r="E162" s="534">
        <v>42612</v>
      </c>
      <c r="F162" s="512">
        <f t="shared" si="6"/>
        <v>94.69333333333333</v>
      </c>
    </row>
    <row r="163" spans="1:6" ht="12.75">
      <c r="A163" s="476">
        <v>3299</v>
      </c>
      <c r="B163" s="455" t="s">
        <v>105</v>
      </c>
      <c r="C163" s="456">
        <v>28000</v>
      </c>
      <c r="D163" s="456">
        <v>28000</v>
      </c>
      <c r="E163" s="534">
        <v>23965</v>
      </c>
      <c r="F163" s="512">
        <f t="shared" si="6"/>
        <v>85.58928571428571</v>
      </c>
    </row>
    <row r="164" spans="1:6" ht="21.75">
      <c r="A164" s="513">
        <v>42</v>
      </c>
      <c r="B164" s="586" t="s">
        <v>340</v>
      </c>
      <c r="C164" s="587">
        <v>11000</v>
      </c>
      <c r="D164" s="587">
        <v>11000</v>
      </c>
      <c r="E164" s="588">
        <f>E165</f>
        <v>10662</v>
      </c>
      <c r="F164" s="517">
        <f t="shared" si="6"/>
        <v>96.92727272727272</v>
      </c>
    </row>
    <row r="165" spans="1:6" ht="12.75">
      <c r="A165" s="463">
        <v>4221</v>
      </c>
      <c r="B165" s="480" t="s">
        <v>274</v>
      </c>
      <c r="C165" s="483">
        <v>11000</v>
      </c>
      <c r="D165" s="483">
        <v>11000</v>
      </c>
      <c r="E165" s="589">
        <v>10662</v>
      </c>
      <c r="F165" s="512">
        <f t="shared" si="6"/>
        <v>96.92727272727272</v>
      </c>
    </row>
    <row r="166" spans="1:6" ht="12.75">
      <c r="A166" s="590" t="s">
        <v>366</v>
      </c>
      <c r="B166" s="590"/>
      <c r="C166" s="591">
        <v>605000</v>
      </c>
      <c r="D166" s="591">
        <v>605000</v>
      </c>
      <c r="E166" s="592">
        <f>E168+E173+E178</f>
        <v>469774</v>
      </c>
      <c r="F166" s="503">
        <f t="shared" si="6"/>
        <v>77.64859504132231</v>
      </c>
    </row>
    <row r="167" spans="1:6" ht="12.75">
      <c r="A167" s="593" t="s">
        <v>367</v>
      </c>
      <c r="B167" s="594"/>
      <c r="C167" s="595"/>
      <c r="D167" s="595"/>
      <c r="E167" s="596"/>
      <c r="F167" s="512"/>
    </row>
    <row r="168" spans="1:6" ht="12.75" customHeight="1">
      <c r="A168" s="597" t="s">
        <v>368</v>
      </c>
      <c r="B168" s="597"/>
      <c r="C168" s="598">
        <v>90000</v>
      </c>
      <c r="D168" s="598">
        <v>90000</v>
      </c>
      <c r="E168" s="599">
        <f>E169</f>
        <v>81508</v>
      </c>
      <c r="F168" s="512">
        <f>E168/D168*100</f>
        <v>90.56444444444445</v>
      </c>
    </row>
    <row r="169" spans="1:6" ht="12.75">
      <c r="A169" s="530">
        <v>3</v>
      </c>
      <c r="B169" s="531" t="s">
        <v>297</v>
      </c>
      <c r="C169" s="532">
        <v>90000</v>
      </c>
      <c r="D169" s="532">
        <v>90000</v>
      </c>
      <c r="E169" s="533">
        <f>E170</f>
        <v>81508</v>
      </c>
      <c r="F169" s="517">
        <f>E169/D169*100</f>
        <v>90.56444444444445</v>
      </c>
    </row>
    <row r="170" spans="1:6" ht="12.75">
      <c r="A170" s="530">
        <v>38</v>
      </c>
      <c r="B170" s="600" t="s">
        <v>369</v>
      </c>
      <c r="C170" s="532">
        <v>90000</v>
      </c>
      <c r="D170" s="532">
        <v>90000</v>
      </c>
      <c r="E170" s="533">
        <f>E171</f>
        <v>81508</v>
      </c>
      <c r="F170" s="517">
        <f>E170/D170*100</f>
        <v>90.56444444444445</v>
      </c>
    </row>
    <row r="171" spans="1:6" ht="12.75">
      <c r="A171" s="454">
        <v>3811</v>
      </c>
      <c r="B171" s="486" t="s">
        <v>110</v>
      </c>
      <c r="C171" s="456">
        <v>90000</v>
      </c>
      <c r="D171" s="456">
        <v>90000</v>
      </c>
      <c r="E171" s="534">
        <v>81508</v>
      </c>
      <c r="F171" s="512">
        <f>E171/D171*100</f>
        <v>90.56444444444445</v>
      </c>
    </row>
    <row r="172" spans="1:6" ht="12.75" customHeight="1">
      <c r="A172" s="601" t="s">
        <v>370</v>
      </c>
      <c r="B172" s="601"/>
      <c r="C172" s="602"/>
      <c r="D172" s="602"/>
      <c r="E172" s="603"/>
      <c r="F172" s="512"/>
    </row>
    <row r="173" spans="1:6" ht="12.75">
      <c r="A173" s="604" t="s">
        <v>371</v>
      </c>
      <c r="B173" s="597" t="s">
        <v>372</v>
      </c>
      <c r="C173" s="584">
        <v>95000</v>
      </c>
      <c r="D173" s="584">
        <v>95000</v>
      </c>
      <c r="E173" s="585">
        <f>E174</f>
        <v>47000</v>
      </c>
      <c r="F173" s="512">
        <f aca="true" t="shared" si="7" ref="F173:F185">E173/D173*100</f>
        <v>49.473684210526315</v>
      </c>
    </row>
    <row r="174" spans="1:6" ht="12.75">
      <c r="A174" s="530">
        <v>3</v>
      </c>
      <c r="B174" s="531" t="s">
        <v>297</v>
      </c>
      <c r="C174" s="532">
        <v>95000</v>
      </c>
      <c r="D174" s="532">
        <v>95000</v>
      </c>
      <c r="E174" s="533">
        <f>E175</f>
        <v>47000</v>
      </c>
      <c r="F174" s="517">
        <f t="shared" si="7"/>
        <v>49.473684210526315</v>
      </c>
    </row>
    <row r="175" spans="1:6" ht="12.75">
      <c r="A175" s="530">
        <v>38</v>
      </c>
      <c r="B175" s="531" t="s">
        <v>154</v>
      </c>
      <c r="C175" s="532">
        <v>95000</v>
      </c>
      <c r="D175" s="532">
        <v>95000</v>
      </c>
      <c r="E175" s="533">
        <f>E176+E177</f>
        <v>47000</v>
      </c>
      <c r="F175" s="517">
        <f t="shared" si="7"/>
        <v>49.473684210526315</v>
      </c>
    </row>
    <row r="176" spans="1:6" ht="12.75">
      <c r="A176" s="479">
        <v>3811</v>
      </c>
      <c r="B176" s="480" t="s">
        <v>277</v>
      </c>
      <c r="C176" s="483">
        <v>35000</v>
      </c>
      <c r="D176" s="483">
        <v>35000</v>
      </c>
      <c r="E176" s="589">
        <v>7000</v>
      </c>
      <c r="F176" s="512">
        <f t="shared" si="7"/>
        <v>20</v>
      </c>
    </row>
    <row r="177" spans="1:6" ht="21.75">
      <c r="A177" s="479">
        <v>3811</v>
      </c>
      <c r="B177" s="480" t="s">
        <v>278</v>
      </c>
      <c r="C177" s="483">
        <v>60000</v>
      </c>
      <c r="D177" s="483">
        <v>60000</v>
      </c>
      <c r="E177" s="589">
        <v>40000</v>
      </c>
      <c r="F177" s="512">
        <f t="shared" si="7"/>
        <v>66.66666666666666</v>
      </c>
    </row>
    <row r="178" spans="1:6" ht="12.75">
      <c r="A178" s="535" t="s">
        <v>373</v>
      </c>
      <c r="B178" s="605"/>
      <c r="C178" s="528">
        <v>420000</v>
      </c>
      <c r="D178" s="528">
        <v>420000</v>
      </c>
      <c r="E178" s="529">
        <f>E179</f>
        <v>341266</v>
      </c>
      <c r="F178" s="512">
        <f t="shared" si="7"/>
        <v>81.25380952380952</v>
      </c>
    </row>
    <row r="179" spans="1:6" ht="12.75">
      <c r="A179" s="530">
        <v>3</v>
      </c>
      <c r="B179" s="600" t="s">
        <v>297</v>
      </c>
      <c r="C179" s="532">
        <v>420000</v>
      </c>
      <c r="D179" s="532">
        <v>420000</v>
      </c>
      <c r="E179" s="533">
        <f>E180</f>
        <v>341266</v>
      </c>
      <c r="F179" s="517">
        <f t="shared" si="7"/>
        <v>81.25380952380952</v>
      </c>
    </row>
    <row r="180" spans="1:6" ht="12.75">
      <c r="A180" s="530">
        <v>37</v>
      </c>
      <c r="B180" s="600" t="s">
        <v>374</v>
      </c>
      <c r="C180" s="532">
        <v>420000</v>
      </c>
      <c r="D180" s="532">
        <v>420000</v>
      </c>
      <c r="E180" s="533">
        <f>E181+E182</f>
        <v>341266</v>
      </c>
      <c r="F180" s="517">
        <f t="shared" si="7"/>
        <v>81.25380952380952</v>
      </c>
    </row>
    <row r="181" spans="1:6" ht="12.75">
      <c r="A181" s="454">
        <v>3721</v>
      </c>
      <c r="B181" s="486" t="s">
        <v>375</v>
      </c>
      <c r="C181" s="456">
        <v>220000</v>
      </c>
      <c r="D181" s="456">
        <v>220000</v>
      </c>
      <c r="E181" s="534">
        <v>166200</v>
      </c>
      <c r="F181" s="512">
        <f t="shared" si="7"/>
        <v>75.54545454545455</v>
      </c>
    </row>
    <row r="182" spans="1:6" ht="21.75">
      <c r="A182" s="454">
        <v>3721</v>
      </c>
      <c r="B182" s="486" t="s">
        <v>281</v>
      </c>
      <c r="C182" s="456">
        <v>200000</v>
      </c>
      <c r="D182" s="456">
        <v>200000</v>
      </c>
      <c r="E182" s="534">
        <v>175066</v>
      </c>
      <c r="F182" s="512">
        <f t="shared" si="7"/>
        <v>87.533</v>
      </c>
    </row>
    <row r="183" spans="1:6" ht="20.25">
      <c r="A183" s="488" t="s">
        <v>376</v>
      </c>
      <c r="B183" s="489" t="s">
        <v>377</v>
      </c>
      <c r="C183" s="490">
        <v>388000</v>
      </c>
      <c r="D183" s="490">
        <v>388000</v>
      </c>
      <c r="E183" s="606">
        <f>E184</f>
        <v>336675</v>
      </c>
      <c r="F183" s="498">
        <f t="shared" si="7"/>
        <v>86.77190721649485</v>
      </c>
    </row>
    <row r="184" spans="1:6" ht="12.75">
      <c r="A184" s="607" t="s">
        <v>378</v>
      </c>
      <c r="B184" s="540"/>
      <c r="C184" s="537">
        <v>388000</v>
      </c>
      <c r="D184" s="537">
        <v>388000</v>
      </c>
      <c r="E184" s="538">
        <f>E185+E214+E219</f>
        <v>336675</v>
      </c>
      <c r="F184" s="498">
        <f t="shared" si="7"/>
        <v>86.77190721649485</v>
      </c>
    </row>
    <row r="185" spans="1:6" ht="12.75">
      <c r="A185" s="608" t="s">
        <v>379</v>
      </c>
      <c r="B185" s="608"/>
      <c r="C185" s="609">
        <v>193000</v>
      </c>
      <c r="D185" s="591">
        <v>193000</v>
      </c>
      <c r="E185" s="610">
        <f>E187+E206+E210</f>
        <v>141675</v>
      </c>
      <c r="F185" s="503">
        <f t="shared" si="7"/>
        <v>73.40673575129534</v>
      </c>
    </row>
    <row r="186" spans="1:6" ht="12.75">
      <c r="A186" s="611" t="s">
        <v>380</v>
      </c>
      <c r="B186" s="612"/>
      <c r="C186" s="613"/>
      <c r="D186" s="614"/>
      <c r="E186" s="615"/>
      <c r="F186" s="512"/>
    </row>
    <row r="187" spans="1:6" ht="12.75" customHeight="1">
      <c r="A187" s="597" t="s">
        <v>381</v>
      </c>
      <c r="B187" s="597"/>
      <c r="C187" s="598">
        <v>168000</v>
      </c>
      <c r="D187" s="598">
        <v>168000</v>
      </c>
      <c r="E187" s="599">
        <f>E188</f>
        <v>132599</v>
      </c>
      <c r="F187" s="512">
        <f aca="true" t="shared" si="8" ref="F187:F218">E187/D187*100</f>
        <v>78.92797619047619</v>
      </c>
    </row>
    <row r="188" spans="1:6" ht="12.75">
      <c r="A188" s="530">
        <v>3</v>
      </c>
      <c r="B188" s="531" t="s">
        <v>297</v>
      </c>
      <c r="C188" s="532">
        <v>168000</v>
      </c>
      <c r="D188" s="532">
        <v>168000</v>
      </c>
      <c r="E188" s="533">
        <f>E189+E194+E204</f>
        <v>132599</v>
      </c>
      <c r="F188" s="517">
        <f t="shared" si="8"/>
        <v>78.92797619047619</v>
      </c>
    </row>
    <row r="189" spans="1:6" ht="12.75">
      <c r="A189" s="530">
        <v>31</v>
      </c>
      <c r="B189" s="600" t="s">
        <v>115</v>
      </c>
      <c r="C189" s="532">
        <v>96500</v>
      </c>
      <c r="D189" s="532">
        <v>96500</v>
      </c>
      <c r="E189" s="533">
        <f>E190+E191+E192+E193</f>
        <v>79150</v>
      </c>
      <c r="F189" s="517">
        <f t="shared" si="8"/>
        <v>82.02072538860104</v>
      </c>
    </row>
    <row r="190" spans="1:6" ht="12.75">
      <c r="A190" s="454">
        <v>3111</v>
      </c>
      <c r="B190" s="486" t="s">
        <v>266</v>
      </c>
      <c r="C190" s="456">
        <v>80000</v>
      </c>
      <c r="D190" s="456">
        <v>80000</v>
      </c>
      <c r="E190" s="534">
        <v>63960</v>
      </c>
      <c r="F190" s="512">
        <f t="shared" si="8"/>
        <v>79.95</v>
      </c>
    </row>
    <row r="191" spans="1:6" ht="12.75">
      <c r="A191" s="454">
        <v>3121</v>
      </c>
      <c r="B191" s="455" t="s">
        <v>118</v>
      </c>
      <c r="C191" s="456">
        <v>2500</v>
      </c>
      <c r="D191" s="456">
        <v>2500</v>
      </c>
      <c r="E191" s="534">
        <v>2500</v>
      </c>
      <c r="F191" s="512">
        <f t="shared" si="8"/>
        <v>100</v>
      </c>
    </row>
    <row r="192" spans="1:6" ht="12.75">
      <c r="A192" s="454">
        <v>3132</v>
      </c>
      <c r="B192" s="455" t="s">
        <v>267</v>
      </c>
      <c r="C192" s="456">
        <v>12500</v>
      </c>
      <c r="D192" s="456">
        <v>12500</v>
      </c>
      <c r="E192" s="534">
        <v>11385</v>
      </c>
      <c r="F192" s="512">
        <f t="shared" si="8"/>
        <v>91.08000000000001</v>
      </c>
    </row>
    <row r="193" spans="1:6" ht="12.75">
      <c r="A193" s="454">
        <v>3133</v>
      </c>
      <c r="B193" s="455" t="s">
        <v>285</v>
      </c>
      <c r="C193" s="456">
        <v>1500</v>
      </c>
      <c r="D193" s="456">
        <v>1500</v>
      </c>
      <c r="E193" s="534">
        <v>1305</v>
      </c>
      <c r="F193" s="512">
        <f t="shared" si="8"/>
        <v>87</v>
      </c>
    </row>
    <row r="194" spans="1:6" ht="12.75">
      <c r="A194" s="530">
        <v>32</v>
      </c>
      <c r="B194" s="531" t="s">
        <v>122</v>
      </c>
      <c r="C194" s="532">
        <v>70000</v>
      </c>
      <c r="D194" s="532">
        <v>70000</v>
      </c>
      <c r="E194" s="533">
        <f>E195+E196+E197+E198+E199+E200+E201+E202+E203</f>
        <v>52436</v>
      </c>
      <c r="F194" s="517">
        <f t="shared" si="8"/>
        <v>74.90857142857142</v>
      </c>
    </row>
    <row r="195" spans="1:6" ht="12.75">
      <c r="A195" s="454">
        <v>3211</v>
      </c>
      <c r="B195" s="455" t="s">
        <v>124</v>
      </c>
      <c r="C195" s="456">
        <v>2000</v>
      </c>
      <c r="D195" s="456">
        <v>2000</v>
      </c>
      <c r="E195" s="534">
        <v>1076</v>
      </c>
      <c r="F195" s="512">
        <f t="shared" si="8"/>
        <v>53.800000000000004</v>
      </c>
    </row>
    <row r="196" spans="1:6" ht="12.75">
      <c r="A196" s="454">
        <v>3213</v>
      </c>
      <c r="B196" s="455" t="s">
        <v>126</v>
      </c>
      <c r="C196" s="456">
        <v>2000</v>
      </c>
      <c r="D196" s="456">
        <v>2000</v>
      </c>
      <c r="E196" s="534">
        <v>0</v>
      </c>
      <c r="F196" s="512">
        <f t="shared" si="8"/>
        <v>0</v>
      </c>
    </row>
    <row r="197" spans="1:6" ht="12.75">
      <c r="A197" s="454">
        <v>3221</v>
      </c>
      <c r="B197" s="455" t="s">
        <v>129</v>
      </c>
      <c r="C197" s="456">
        <v>2000</v>
      </c>
      <c r="D197" s="456">
        <v>2000</v>
      </c>
      <c r="E197" s="534">
        <v>394</v>
      </c>
      <c r="F197" s="512">
        <f t="shared" si="8"/>
        <v>19.7</v>
      </c>
    </row>
    <row r="198" spans="1:6" ht="12.75">
      <c r="A198" s="454">
        <v>3223</v>
      </c>
      <c r="B198" s="455" t="s">
        <v>130</v>
      </c>
      <c r="C198" s="456">
        <v>15000</v>
      </c>
      <c r="D198" s="456">
        <v>15000</v>
      </c>
      <c r="E198" s="534">
        <v>11321</v>
      </c>
      <c r="F198" s="512">
        <f t="shared" si="8"/>
        <v>75.47333333333334</v>
      </c>
    </row>
    <row r="199" spans="1:6" ht="12.75">
      <c r="A199" s="454">
        <v>3225</v>
      </c>
      <c r="B199" s="455" t="s">
        <v>132</v>
      </c>
      <c r="C199" s="456">
        <v>2000</v>
      </c>
      <c r="D199" s="456">
        <v>2000</v>
      </c>
      <c r="E199" s="534">
        <v>0</v>
      </c>
      <c r="F199" s="512">
        <f t="shared" si="8"/>
        <v>0</v>
      </c>
    </row>
    <row r="200" spans="1:6" ht="12.75">
      <c r="A200" s="454">
        <v>3231</v>
      </c>
      <c r="B200" s="455" t="s">
        <v>133</v>
      </c>
      <c r="C200" s="456">
        <v>5000</v>
      </c>
      <c r="D200" s="456">
        <v>5000</v>
      </c>
      <c r="E200" s="534">
        <v>4209</v>
      </c>
      <c r="F200" s="512">
        <f t="shared" si="8"/>
        <v>84.17999999999999</v>
      </c>
    </row>
    <row r="201" spans="1:6" ht="12.75">
      <c r="A201" s="454">
        <v>3232</v>
      </c>
      <c r="B201" s="455" t="s">
        <v>286</v>
      </c>
      <c r="C201" s="456">
        <v>25000</v>
      </c>
      <c r="D201" s="456">
        <v>25000</v>
      </c>
      <c r="E201" s="534">
        <v>21428</v>
      </c>
      <c r="F201" s="512">
        <f t="shared" si="8"/>
        <v>85.712</v>
      </c>
    </row>
    <row r="202" spans="1:6" ht="12.75">
      <c r="A202" s="454">
        <v>3293</v>
      </c>
      <c r="B202" s="455" t="s">
        <v>108</v>
      </c>
      <c r="C202" s="456">
        <v>2000</v>
      </c>
      <c r="D202" s="456">
        <v>2000</v>
      </c>
      <c r="E202" s="534">
        <v>0</v>
      </c>
      <c r="F202" s="512">
        <f t="shared" si="8"/>
        <v>0</v>
      </c>
    </row>
    <row r="203" spans="1:6" ht="12.75">
      <c r="A203" s="454">
        <v>3299</v>
      </c>
      <c r="B203" s="455" t="s">
        <v>105</v>
      </c>
      <c r="C203" s="456">
        <v>15000</v>
      </c>
      <c r="D203" s="456">
        <v>15000</v>
      </c>
      <c r="E203" s="534">
        <v>14008</v>
      </c>
      <c r="F203" s="512">
        <f t="shared" si="8"/>
        <v>93.38666666666666</v>
      </c>
    </row>
    <row r="204" spans="1:6" ht="12.75">
      <c r="A204" s="530">
        <v>34</v>
      </c>
      <c r="B204" s="616" t="s">
        <v>142</v>
      </c>
      <c r="C204" s="617">
        <v>1500</v>
      </c>
      <c r="D204" s="532">
        <v>1500</v>
      </c>
      <c r="E204" s="618">
        <f>E205</f>
        <v>1013</v>
      </c>
      <c r="F204" s="517">
        <f t="shared" si="8"/>
        <v>67.53333333333333</v>
      </c>
    </row>
    <row r="205" spans="1:6" ht="12.75">
      <c r="A205" s="454">
        <v>3431</v>
      </c>
      <c r="B205" s="355" t="s">
        <v>145</v>
      </c>
      <c r="C205" s="619">
        <v>1500</v>
      </c>
      <c r="D205" s="456">
        <v>1500</v>
      </c>
      <c r="E205" s="620">
        <v>1013</v>
      </c>
      <c r="F205" s="512">
        <f t="shared" si="8"/>
        <v>67.53333333333333</v>
      </c>
    </row>
    <row r="206" spans="1:6" ht="12.75">
      <c r="A206" s="535" t="s">
        <v>382</v>
      </c>
      <c r="B206" s="621"/>
      <c r="C206" s="622">
        <v>10000</v>
      </c>
      <c r="D206" s="528">
        <v>10000</v>
      </c>
      <c r="E206" s="623">
        <f>E207</f>
        <v>0</v>
      </c>
      <c r="F206" s="512">
        <f t="shared" si="8"/>
        <v>0</v>
      </c>
    </row>
    <row r="207" spans="1:6" ht="12.75">
      <c r="A207" s="530">
        <v>4</v>
      </c>
      <c r="B207" s="624" t="s">
        <v>330</v>
      </c>
      <c r="C207" s="617">
        <v>10000</v>
      </c>
      <c r="D207" s="532">
        <v>10000</v>
      </c>
      <c r="E207" s="618">
        <f>E208</f>
        <v>0</v>
      </c>
      <c r="F207" s="517">
        <f t="shared" si="8"/>
        <v>0</v>
      </c>
    </row>
    <row r="208" spans="1:6" ht="21.75">
      <c r="A208" s="530">
        <v>42</v>
      </c>
      <c r="B208" s="624" t="s">
        <v>383</v>
      </c>
      <c r="C208" s="617">
        <v>10000</v>
      </c>
      <c r="D208" s="532">
        <v>10000</v>
      </c>
      <c r="E208" s="618">
        <f>E209</f>
        <v>0</v>
      </c>
      <c r="F208" s="517">
        <f t="shared" si="8"/>
        <v>0</v>
      </c>
    </row>
    <row r="209" spans="1:6" ht="12.75">
      <c r="A209" s="454">
        <v>4221</v>
      </c>
      <c r="B209" s="355" t="s">
        <v>384</v>
      </c>
      <c r="C209" s="619">
        <v>10000</v>
      </c>
      <c r="D209" s="456">
        <v>10000</v>
      </c>
      <c r="E209" s="620">
        <v>0</v>
      </c>
      <c r="F209" s="512">
        <f t="shared" si="8"/>
        <v>0</v>
      </c>
    </row>
    <row r="210" spans="1:6" ht="12.75">
      <c r="A210" s="625" t="s">
        <v>385</v>
      </c>
      <c r="B210" s="625"/>
      <c r="C210" s="626">
        <v>15000</v>
      </c>
      <c r="D210" s="627">
        <v>15000</v>
      </c>
      <c r="E210" s="628">
        <f>E211</f>
        <v>9076</v>
      </c>
      <c r="F210" s="512">
        <f t="shared" si="8"/>
        <v>60.50666666666666</v>
      </c>
    </row>
    <row r="211" spans="1:6" ht="12.75">
      <c r="A211" s="530">
        <v>4</v>
      </c>
      <c r="B211" s="531" t="s">
        <v>330</v>
      </c>
      <c r="C211" s="532">
        <v>15000</v>
      </c>
      <c r="D211" s="532">
        <v>15000</v>
      </c>
      <c r="E211" s="533">
        <f>E212</f>
        <v>9076</v>
      </c>
      <c r="F211" s="517">
        <f t="shared" si="8"/>
        <v>60.50666666666666</v>
      </c>
    </row>
    <row r="212" spans="1:6" ht="21.75">
      <c r="A212" s="530">
        <v>42</v>
      </c>
      <c r="B212" s="531" t="s">
        <v>331</v>
      </c>
      <c r="C212" s="532">
        <v>15000</v>
      </c>
      <c r="D212" s="532">
        <v>15000</v>
      </c>
      <c r="E212" s="533">
        <f>E213</f>
        <v>9076</v>
      </c>
      <c r="F212" s="517">
        <f t="shared" si="8"/>
        <v>60.50666666666666</v>
      </c>
    </row>
    <row r="213" spans="1:6" ht="12.75">
      <c r="A213" s="454">
        <v>4241</v>
      </c>
      <c r="B213" s="455" t="s">
        <v>290</v>
      </c>
      <c r="C213" s="456">
        <v>15000</v>
      </c>
      <c r="D213" s="456">
        <v>15000</v>
      </c>
      <c r="E213" s="534">
        <v>9076</v>
      </c>
      <c r="F213" s="512">
        <f t="shared" si="8"/>
        <v>60.50666666666666</v>
      </c>
    </row>
    <row r="214" spans="1:6" ht="12.75">
      <c r="A214" s="608" t="s">
        <v>386</v>
      </c>
      <c r="B214" s="608"/>
      <c r="C214" s="609">
        <v>170000</v>
      </c>
      <c r="D214" s="591">
        <v>170000</v>
      </c>
      <c r="E214" s="610">
        <f>E215</f>
        <v>170000</v>
      </c>
      <c r="F214" s="503">
        <f t="shared" si="8"/>
        <v>100</v>
      </c>
    </row>
    <row r="215" spans="1:6" ht="12.75">
      <c r="A215" s="629" t="s">
        <v>387</v>
      </c>
      <c r="B215" s="629"/>
      <c r="C215" s="630">
        <v>170000</v>
      </c>
      <c r="D215" s="631">
        <v>170000</v>
      </c>
      <c r="E215" s="632">
        <f>E216</f>
        <v>170000</v>
      </c>
      <c r="F215" s="512">
        <f t="shared" si="8"/>
        <v>100</v>
      </c>
    </row>
    <row r="216" spans="1:6" ht="12.75">
      <c r="A216" s="530">
        <v>3</v>
      </c>
      <c r="B216" s="531" t="s">
        <v>297</v>
      </c>
      <c r="C216" s="532">
        <v>170000</v>
      </c>
      <c r="D216" s="532">
        <v>170000</v>
      </c>
      <c r="E216" s="533">
        <f>E217</f>
        <v>170000</v>
      </c>
      <c r="F216" s="517">
        <f t="shared" si="8"/>
        <v>100</v>
      </c>
    </row>
    <row r="217" spans="1:6" ht="12.75">
      <c r="A217" s="530">
        <v>38</v>
      </c>
      <c r="B217" s="531" t="s">
        <v>291</v>
      </c>
      <c r="C217" s="532">
        <v>170000</v>
      </c>
      <c r="D217" s="532">
        <v>170000</v>
      </c>
      <c r="E217" s="533">
        <f>E218</f>
        <v>170000</v>
      </c>
      <c r="F217" s="517">
        <f t="shared" si="8"/>
        <v>100</v>
      </c>
    </row>
    <row r="218" spans="1:6" ht="12.75">
      <c r="A218" s="454">
        <v>3811</v>
      </c>
      <c r="B218" s="455" t="s">
        <v>110</v>
      </c>
      <c r="C218" s="456">
        <v>170000</v>
      </c>
      <c r="D218" s="456">
        <v>170000</v>
      </c>
      <c r="E218" s="534">
        <v>170000</v>
      </c>
      <c r="F218" s="512">
        <f t="shared" si="8"/>
        <v>100</v>
      </c>
    </row>
    <row r="219" spans="1:6" ht="12.75">
      <c r="A219" s="545" t="s">
        <v>388</v>
      </c>
      <c r="B219" s="633"/>
      <c r="C219" s="501">
        <v>25000</v>
      </c>
      <c r="D219" s="501">
        <v>25000</v>
      </c>
      <c r="E219" s="634">
        <f>E220</f>
        <v>25000</v>
      </c>
      <c r="F219" s="503">
        <f aca="true" t="shared" si="9" ref="F219:F250">E219/D219*100</f>
        <v>100</v>
      </c>
    </row>
    <row r="220" spans="1:6" ht="12.75">
      <c r="A220" s="535" t="s">
        <v>389</v>
      </c>
      <c r="B220" s="527"/>
      <c r="C220" s="528">
        <v>25000</v>
      </c>
      <c r="D220" s="528">
        <v>25000</v>
      </c>
      <c r="E220" s="529">
        <f>E221</f>
        <v>25000</v>
      </c>
      <c r="F220" s="512">
        <f t="shared" si="9"/>
        <v>100</v>
      </c>
    </row>
    <row r="221" spans="1:6" ht="12.75">
      <c r="A221" s="530">
        <v>3</v>
      </c>
      <c r="B221" s="586" t="s">
        <v>297</v>
      </c>
      <c r="C221" s="532">
        <v>25000</v>
      </c>
      <c r="D221" s="532">
        <v>25000</v>
      </c>
      <c r="E221" s="533">
        <f>E222</f>
        <v>25000</v>
      </c>
      <c r="F221" s="517">
        <f t="shared" si="9"/>
        <v>100</v>
      </c>
    </row>
    <row r="222" spans="1:6" ht="12.75">
      <c r="A222" s="530">
        <v>38</v>
      </c>
      <c r="B222" s="586" t="s">
        <v>291</v>
      </c>
      <c r="C222" s="532">
        <v>25000</v>
      </c>
      <c r="D222" s="532">
        <v>25000</v>
      </c>
      <c r="E222" s="533">
        <f>E223</f>
        <v>25000</v>
      </c>
      <c r="F222" s="517">
        <f t="shared" si="9"/>
        <v>100</v>
      </c>
    </row>
    <row r="223" spans="1:6" ht="12.75">
      <c r="A223" s="454">
        <v>3811</v>
      </c>
      <c r="B223" s="455" t="s">
        <v>110</v>
      </c>
      <c r="C223" s="456">
        <v>25000</v>
      </c>
      <c r="D223" s="456">
        <v>25000</v>
      </c>
      <c r="E223" s="534">
        <v>25000</v>
      </c>
      <c r="F223" s="512">
        <f t="shared" si="9"/>
        <v>100</v>
      </c>
    </row>
    <row r="224" spans="1:6" ht="20.25">
      <c r="A224" s="488" t="s">
        <v>390</v>
      </c>
      <c r="B224" s="489" t="s">
        <v>391</v>
      </c>
      <c r="C224" s="490">
        <v>260000</v>
      </c>
      <c r="D224" s="490">
        <v>260000</v>
      </c>
      <c r="E224" s="606">
        <f>E225</f>
        <v>237650</v>
      </c>
      <c r="F224" s="498">
        <f t="shared" si="9"/>
        <v>91.40384615384616</v>
      </c>
    </row>
    <row r="225" spans="1:6" ht="12.75">
      <c r="A225" s="607" t="s">
        <v>392</v>
      </c>
      <c r="B225" s="540"/>
      <c r="C225" s="537">
        <v>260000</v>
      </c>
      <c r="D225" s="537">
        <v>260000</v>
      </c>
      <c r="E225" s="538">
        <f>E226</f>
        <v>237650</v>
      </c>
      <c r="F225" s="498">
        <f t="shared" si="9"/>
        <v>91.40384615384616</v>
      </c>
    </row>
    <row r="226" spans="1:6" ht="12.75">
      <c r="A226" s="635" t="s">
        <v>393</v>
      </c>
      <c r="B226" s="633"/>
      <c r="C226" s="501">
        <v>260000</v>
      </c>
      <c r="D226" s="501">
        <v>260000</v>
      </c>
      <c r="E226" s="634">
        <f>E227+E231</f>
        <v>237650</v>
      </c>
      <c r="F226" s="503">
        <f t="shared" si="9"/>
        <v>91.40384615384616</v>
      </c>
    </row>
    <row r="227" spans="1:6" ht="12.75">
      <c r="A227" s="526" t="s">
        <v>394</v>
      </c>
      <c r="B227" s="527"/>
      <c r="C227" s="528">
        <v>200000</v>
      </c>
      <c r="D227" s="528">
        <v>200000</v>
      </c>
      <c r="E227" s="529">
        <f>E228</f>
        <v>200000</v>
      </c>
      <c r="F227" s="512">
        <f t="shared" si="9"/>
        <v>100</v>
      </c>
    </row>
    <row r="228" spans="1:6" ht="12.75">
      <c r="A228" s="530">
        <v>3</v>
      </c>
      <c r="B228" s="531" t="s">
        <v>297</v>
      </c>
      <c r="C228" s="532">
        <v>200000</v>
      </c>
      <c r="D228" s="532">
        <v>200000</v>
      </c>
      <c r="E228" s="533">
        <f>E229</f>
        <v>200000</v>
      </c>
      <c r="F228" s="517">
        <f t="shared" si="9"/>
        <v>100</v>
      </c>
    </row>
    <row r="229" spans="1:6" ht="12.75">
      <c r="A229" s="530">
        <v>38</v>
      </c>
      <c r="B229" s="531" t="s">
        <v>291</v>
      </c>
      <c r="C229" s="532">
        <v>200000</v>
      </c>
      <c r="D229" s="532">
        <v>200000</v>
      </c>
      <c r="E229" s="533">
        <f>E230</f>
        <v>200000</v>
      </c>
      <c r="F229" s="517">
        <f t="shared" si="9"/>
        <v>100</v>
      </c>
    </row>
    <row r="230" spans="1:6" ht="12.75">
      <c r="A230" s="454">
        <v>3811</v>
      </c>
      <c r="B230" s="486" t="s">
        <v>110</v>
      </c>
      <c r="C230" s="456">
        <v>200000</v>
      </c>
      <c r="D230" s="456">
        <v>200000</v>
      </c>
      <c r="E230" s="534">
        <v>200000</v>
      </c>
      <c r="F230" s="512">
        <f t="shared" si="9"/>
        <v>100</v>
      </c>
    </row>
    <row r="231" spans="1:6" ht="12.75">
      <c r="A231" s="526" t="s">
        <v>395</v>
      </c>
      <c r="B231" s="636"/>
      <c r="C231" s="528">
        <v>60000</v>
      </c>
      <c r="D231" s="528">
        <v>60000</v>
      </c>
      <c r="E231" s="529">
        <f>E232</f>
        <v>37650</v>
      </c>
      <c r="F231" s="512">
        <f t="shared" si="9"/>
        <v>62.74999999999999</v>
      </c>
    </row>
    <row r="232" spans="1:6" ht="12.75">
      <c r="A232" s="530">
        <v>3</v>
      </c>
      <c r="B232" s="531" t="s">
        <v>297</v>
      </c>
      <c r="C232" s="532">
        <v>60000</v>
      </c>
      <c r="D232" s="532">
        <v>60000</v>
      </c>
      <c r="E232" s="533">
        <f>E233</f>
        <v>37650</v>
      </c>
      <c r="F232" s="517">
        <f t="shared" si="9"/>
        <v>62.74999999999999</v>
      </c>
    </row>
    <row r="233" spans="1:6" ht="12.75">
      <c r="A233" s="530">
        <v>38</v>
      </c>
      <c r="B233" s="531" t="s">
        <v>291</v>
      </c>
      <c r="C233" s="532">
        <v>60000</v>
      </c>
      <c r="D233" s="532">
        <v>60000</v>
      </c>
      <c r="E233" s="533">
        <f>E234</f>
        <v>37650</v>
      </c>
      <c r="F233" s="517">
        <f t="shared" si="9"/>
        <v>62.74999999999999</v>
      </c>
    </row>
    <row r="234" spans="1:6" ht="12.75">
      <c r="A234" s="454">
        <v>3811</v>
      </c>
      <c r="B234" s="455" t="s">
        <v>110</v>
      </c>
      <c r="C234" s="456">
        <v>60000</v>
      </c>
      <c r="D234" s="456">
        <v>60000</v>
      </c>
      <c r="E234" s="534">
        <v>37650</v>
      </c>
      <c r="F234" s="512">
        <f t="shared" si="9"/>
        <v>62.74999999999999</v>
      </c>
    </row>
    <row r="235" spans="1:6" ht="20.25">
      <c r="A235" s="488" t="s">
        <v>396</v>
      </c>
      <c r="B235" s="489" t="s">
        <v>397</v>
      </c>
      <c r="C235" s="490">
        <v>283500</v>
      </c>
      <c r="D235" s="490">
        <v>283500</v>
      </c>
      <c r="E235" s="606">
        <f>E236</f>
        <v>227632</v>
      </c>
      <c r="F235" s="498">
        <f t="shared" si="9"/>
        <v>80.29347442680776</v>
      </c>
    </row>
    <row r="236" spans="1:6" ht="12.75">
      <c r="A236" s="607" t="s">
        <v>398</v>
      </c>
      <c r="B236" s="540"/>
      <c r="C236" s="537">
        <v>283500</v>
      </c>
      <c r="D236" s="537">
        <v>283500</v>
      </c>
      <c r="E236" s="538">
        <f>E237+E242</f>
        <v>227632</v>
      </c>
      <c r="F236" s="498">
        <f t="shared" si="9"/>
        <v>80.29347442680776</v>
      </c>
    </row>
    <row r="237" spans="1:6" ht="12.75">
      <c r="A237" s="635" t="s">
        <v>399</v>
      </c>
      <c r="B237" s="633"/>
      <c r="C237" s="501">
        <v>220500</v>
      </c>
      <c r="D237" s="501">
        <v>220500</v>
      </c>
      <c r="E237" s="634">
        <f>E238</f>
        <v>176132</v>
      </c>
      <c r="F237" s="503">
        <f t="shared" si="9"/>
        <v>79.87845804988663</v>
      </c>
    </row>
    <row r="238" spans="1:6" ht="12.75">
      <c r="A238" s="526" t="s">
        <v>400</v>
      </c>
      <c r="B238" s="527"/>
      <c r="C238" s="528">
        <v>220500</v>
      </c>
      <c r="D238" s="528">
        <v>220500</v>
      </c>
      <c r="E238" s="529">
        <f>E239</f>
        <v>176132</v>
      </c>
      <c r="F238" s="512">
        <f t="shared" si="9"/>
        <v>79.87845804988663</v>
      </c>
    </row>
    <row r="239" spans="1:6" ht="12.75">
      <c r="A239" s="530">
        <v>3</v>
      </c>
      <c r="B239" s="531" t="s">
        <v>297</v>
      </c>
      <c r="C239" s="532">
        <v>220500</v>
      </c>
      <c r="D239" s="532">
        <v>220500</v>
      </c>
      <c r="E239" s="533">
        <f>E240</f>
        <v>176132</v>
      </c>
      <c r="F239" s="517">
        <f t="shared" si="9"/>
        <v>79.87845804988663</v>
      </c>
    </row>
    <row r="240" spans="1:6" ht="12.75">
      <c r="A240" s="530">
        <v>37</v>
      </c>
      <c r="B240" s="531" t="s">
        <v>374</v>
      </c>
      <c r="C240" s="532">
        <v>220500</v>
      </c>
      <c r="D240" s="532">
        <v>220500</v>
      </c>
      <c r="E240" s="533">
        <f>E241</f>
        <v>176132</v>
      </c>
      <c r="F240" s="517">
        <f t="shared" si="9"/>
        <v>79.87845804988663</v>
      </c>
    </row>
    <row r="241" spans="1:6" ht="12.75">
      <c r="A241" s="454">
        <v>3721</v>
      </c>
      <c r="B241" s="455" t="s">
        <v>153</v>
      </c>
      <c r="C241" s="637">
        <v>220500</v>
      </c>
      <c r="D241" s="637">
        <v>220500</v>
      </c>
      <c r="E241" s="638">
        <v>176132</v>
      </c>
      <c r="F241" s="512">
        <f t="shared" si="9"/>
        <v>79.87845804988663</v>
      </c>
    </row>
    <row r="242" spans="1:6" ht="12.75">
      <c r="A242" s="635" t="s">
        <v>401</v>
      </c>
      <c r="B242" s="639"/>
      <c r="C242" s="501">
        <v>63000</v>
      </c>
      <c r="D242" s="501">
        <v>63000</v>
      </c>
      <c r="E242" s="634">
        <f>E243+E247</f>
        <v>51500</v>
      </c>
      <c r="F242" s="503">
        <f t="shared" si="9"/>
        <v>81.74603174603175</v>
      </c>
    </row>
    <row r="243" spans="1:6" ht="12.75">
      <c r="A243" s="640" t="s">
        <v>402</v>
      </c>
      <c r="B243" s="641"/>
      <c r="C243" s="528">
        <v>38000</v>
      </c>
      <c r="D243" s="528">
        <v>38000</v>
      </c>
      <c r="E243" s="529">
        <f>E244</f>
        <v>26500</v>
      </c>
      <c r="F243" s="512">
        <f t="shared" si="9"/>
        <v>69.73684210526315</v>
      </c>
    </row>
    <row r="244" spans="1:6" ht="12.75">
      <c r="A244" s="530">
        <v>3</v>
      </c>
      <c r="B244" s="531" t="s">
        <v>297</v>
      </c>
      <c r="C244" s="532">
        <v>38000</v>
      </c>
      <c r="D244" s="532">
        <v>38000</v>
      </c>
      <c r="E244" s="533">
        <f>E245</f>
        <v>26500</v>
      </c>
      <c r="F244" s="517">
        <f t="shared" si="9"/>
        <v>69.73684210526315</v>
      </c>
    </row>
    <row r="245" spans="1:6" ht="12.75">
      <c r="A245" s="530">
        <v>38</v>
      </c>
      <c r="B245" s="531" t="s">
        <v>291</v>
      </c>
      <c r="C245" s="532">
        <v>38000</v>
      </c>
      <c r="D245" s="532">
        <v>38000</v>
      </c>
      <c r="E245" s="533">
        <f>E246</f>
        <v>26500</v>
      </c>
      <c r="F245" s="517">
        <f t="shared" si="9"/>
        <v>69.73684210526315</v>
      </c>
    </row>
    <row r="246" spans="1:6" ht="12.75">
      <c r="A246" s="454">
        <v>3811</v>
      </c>
      <c r="B246" s="455" t="s">
        <v>110</v>
      </c>
      <c r="C246" s="456">
        <v>38000</v>
      </c>
      <c r="D246" s="456">
        <v>38000</v>
      </c>
      <c r="E246" s="534">
        <v>26500</v>
      </c>
      <c r="F246" s="512">
        <f t="shared" si="9"/>
        <v>69.73684210526315</v>
      </c>
    </row>
    <row r="247" spans="1:6" ht="12.75">
      <c r="A247" s="526" t="s">
        <v>403</v>
      </c>
      <c r="B247" s="527"/>
      <c r="C247" s="528">
        <v>25000</v>
      </c>
      <c r="D247" s="528">
        <v>25000</v>
      </c>
      <c r="E247" s="529">
        <f>E248</f>
        <v>25000</v>
      </c>
      <c r="F247" s="512">
        <f t="shared" si="9"/>
        <v>100</v>
      </c>
    </row>
    <row r="248" spans="1:6" ht="12.75">
      <c r="A248" s="530">
        <v>3</v>
      </c>
      <c r="B248" s="531" t="s">
        <v>297</v>
      </c>
      <c r="C248" s="532">
        <v>25000</v>
      </c>
      <c r="D248" s="532">
        <v>25000</v>
      </c>
      <c r="E248" s="533">
        <f>E249</f>
        <v>25000</v>
      </c>
      <c r="F248" s="517">
        <f t="shared" si="9"/>
        <v>100</v>
      </c>
    </row>
    <row r="249" spans="1:6" ht="12.75">
      <c r="A249" s="530">
        <v>38</v>
      </c>
      <c r="B249" s="531" t="s">
        <v>291</v>
      </c>
      <c r="C249" s="532">
        <v>25000</v>
      </c>
      <c r="D249" s="532">
        <v>25000</v>
      </c>
      <c r="E249" s="533">
        <f>E250</f>
        <v>25000</v>
      </c>
      <c r="F249" s="517">
        <f t="shared" si="9"/>
        <v>100</v>
      </c>
    </row>
    <row r="250" spans="1:6" ht="12.75">
      <c r="A250" s="454">
        <v>3811</v>
      </c>
      <c r="B250" s="455" t="s">
        <v>110</v>
      </c>
      <c r="C250" s="619">
        <v>25000</v>
      </c>
      <c r="D250" s="456">
        <v>25000</v>
      </c>
      <c r="E250" s="620">
        <v>25000</v>
      </c>
      <c r="F250" s="512">
        <f t="shared" si="9"/>
        <v>100</v>
      </c>
    </row>
    <row r="251" spans="1:6" ht="20.25">
      <c r="A251" s="488" t="s">
        <v>404</v>
      </c>
      <c r="B251" s="642" t="s">
        <v>405</v>
      </c>
      <c r="C251" s="643">
        <v>20000</v>
      </c>
      <c r="D251" s="490">
        <v>20000</v>
      </c>
      <c r="E251" s="644">
        <f>E252</f>
        <v>20000</v>
      </c>
      <c r="F251" s="498">
        <f aca="true" t="shared" si="10" ref="F251:F256">E251/D251*100</f>
        <v>100</v>
      </c>
    </row>
    <row r="252" spans="1:6" ht="12.75">
      <c r="A252" s="645" t="s">
        <v>398</v>
      </c>
      <c r="B252" s="646"/>
      <c r="C252" s="647">
        <v>20000</v>
      </c>
      <c r="D252" s="648">
        <v>20000</v>
      </c>
      <c r="E252" s="649">
        <f>E253</f>
        <v>20000</v>
      </c>
      <c r="F252" s="498">
        <f t="shared" si="10"/>
        <v>100</v>
      </c>
    </row>
    <row r="253" spans="1:6" ht="12.75">
      <c r="A253" s="526" t="s">
        <v>406</v>
      </c>
      <c r="B253" s="650"/>
      <c r="C253" s="651">
        <v>20000</v>
      </c>
      <c r="D253" s="543">
        <v>20000</v>
      </c>
      <c r="E253" s="652">
        <f>E254</f>
        <v>20000</v>
      </c>
      <c r="F253" s="512">
        <f t="shared" si="10"/>
        <v>100</v>
      </c>
    </row>
    <row r="254" spans="1:6" ht="12.75">
      <c r="A254" s="653">
        <v>3</v>
      </c>
      <c r="B254" s="654" t="s">
        <v>297</v>
      </c>
      <c r="C254" s="655">
        <v>20000</v>
      </c>
      <c r="D254" s="656">
        <v>20000</v>
      </c>
      <c r="E254" s="657">
        <f>E255</f>
        <v>20000</v>
      </c>
      <c r="F254" s="517">
        <f t="shared" si="10"/>
        <v>100</v>
      </c>
    </row>
    <row r="255" spans="1:6" ht="12.75">
      <c r="A255" s="530">
        <v>38</v>
      </c>
      <c r="B255" s="616" t="s">
        <v>291</v>
      </c>
      <c r="C255" s="617">
        <v>20000</v>
      </c>
      <c r="D255" s="532">
        <v>20000</v>
      </c>
      <c r="E255" s="618">
        <f>E256</f>
        <v>20000</v>
      </c>
      <c r="F255" s="517">
        <f t="shared" si="10"/>
        <v>100</v>
      </c>
    </row>
    <row r="256" spans="1:6" ht="12.75">
      <c r="A256" s="454">
        <v>3811</v>
      </c>
      <c r="B256" s="658" t="s">
        <v>110</v>
      </c>
      <c r="C256" s="456">
        <v>20000</v>
      </c>
      <c r="D256" s="456">
        <v>20000</v>
      </c>
      <c r="E256" s="534">
        <v>20000</v>
      </c>
      <c r="F256" s="512">
        <f t="shared" si="10"/>
        <v>100</v>
      </c>
    </row>
  </sheetData>
  <sheetProtection selectLockedCells="1" selectUnlockedCells="1"/>
  <mergeCells count="11">
    <mergeCell ref="A5:B5"/>
    <mergeCell ref="A62:B62"/>
    <mergeCell ref="A145:B145"/>
    <mergeCell ref="A166:B166"/>
    <mergeCell ref="A168:B168"/>
    <mergeCell ref="A172:B172"/>
    <mergeCell ref="A185:B185"/>
    <mergeCell ref="A187:B187"/>
    <mergeCell ref="A210:B210"/>
    <mergeCell ref="A214:B214"/>
    <mergeCell ref="A215:B215"/>
  </mergeCells>
  <printOptions/>
  <pageMargins left="0" right="0" top="0.7479166666666667" bottom="0.747916666666666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C28" sqref="C28"/>
    </sheetView>
  </sheetViews>
  <sheetFormatPr defaultColWidth="9.140625" defaultRowHeight="12.75"/>
  <cols>
    <col min="1" max="2" width="9.28125" style="4" customWidth="1"/>
    <col min="3" max="3" width="60.57421875" style="4" customWidth="1"/>
    <col min="4" max="16384" width="9.28125" style="4" customWidth="1"/>
  </cols>
  <sheetData>
    <row r="1" spans="2:4" ht="12.75">
      <c r="B1" s="659"/>
      <c r="C1" s="659"/>
      <c r="D1" s="659"/>
    </row>
    <row r="2" spans="2:4" ht="12.75">
      <c r="B2" s="659"/>
      <c r="C2" s="659"/>
      <c r="D2" s="659"/>
    </row>
    <row r="3" spans="2:4" ht="12.75">
      <c r="B3" s="659"/>
      <c r="C3" s="659"/>
      <c r="D3" s="659"/>
    </row>
    <row r="4" spans="2:4" ht="12.75">
      <c r="B4" s="7" t="s">
        <v>407</v>
      </c>
      <c r="C4" s="660" t="s">
        <v>408</v>
      </c>
      <c r="D4" s="661"/>
    </row>
    <row r="5" spans="2:4" ht="12.75">
      <c r="B5" s="9"/>
      <c r="C5" s="660"/>
      <c r="D5" s="661"/>
    </row>
    <row r="6" spans="2:4" ht="12.75" customHeight="1">
      <c r="B6" s="662" t="s">
        <v>32</v>
      </c>
      <c r="C6" s="662"/>
      <c r="D6" s="662"/>
    </row>
    <row r="7" spans="2:4" ht="12.75">
      <c r="B7" s="659"/>
      <c r="C7" s="660"/>
      <c r="D7" s="659"/>
    </row>
    <row r="8" spans="2:4" ht="12.75">
      <c r="B8" s="663" t="s">
        <v>409</v>
      </c>
      <c r="C8" s="663"/>
      <c r="D8" s="663"/>
    </row>
    <row r="9" spans="2:4" ht="12.75">
      <c r="B9" s="663" t="s">
        <v>410</v>
      </c>
      <c r="C9" s="663"/>
      <c r="D9" s="663"/>
    </row>
    <row r="10" spans="2:4" ht="12.75">
      <c r="B10" s="659"/>
      <c r="C10" s="660"/>
      <c r="D10" s="659"/>
    </row>
    <row r="11" spans="2:4" ht="12.75">
      <c r="B11" s="659"/>
      <c r="C11" s="660"/>
      <c r="D11" s="659"/>
    </row>
    <row r="12" spans="2:4" ht="12.75">
      <c r="B12" s="659"/>
      <c r="C12" s="660"/>
      <c r="D12" s="659"/>
    </row>
    <row r="13" spans="2:4" ht="12.75">
      <c r="B13" s="659"/>
      <c r="C13" s="664" t="s">
        <v>411</v>
      </c>
      <c r="D13" s="659"/>
    </row>
    <row r="14" spans="2:4" ht="12.75">
      <c r="B14" s="659"/>
      <c r="C14" s="664"/>
      <c r="D14" s="659"/>
    </row>
    <row r="15" spans="2:4" ht="12.75">
      <c r="B15" s="659"/>
      <c r="C15" s="664"/>
      <c r="D15" s="659"/>
    </row>
    <row r="16" spans="2:4" ht="12.75">
      <c r="B16" s="659"/>
      <c r="C16" s="660"/>
      <c r="D16" s="659"/>
    </row>
    <row r="17" spans="2:4" ht="12.75">
      <c r="B17" s="665" t="s">
        <v>412</v>
      </c>
      <c r="C17" s="660" t="s">
        <v>413</v>
      </c>
      <c r="D17" s="659"/>
    </row>
    <row r="18" spans="2:4" ht="12.75">
      <c r="B18" s="665" t="s">
        <v>414</v>
      </c>
      <c r="C18" s="660" t="s">
        <v>415</v>
      </c>
      <c r="D18" s="659"/>
    </row>
    <row r="19" spans="2:4" ht="12.75">
      <c r="B19" s="659"/>
      <c r="C19" s="660"/>
      <c r="D19" s="659"/>
    </row>
    <row r="20" spans="2:4" ht="12.75">
      <c r="B20" s="659"/>
      <c r="C20" s="666" t="s">
        <v>416</v>
      </c>
      <c r="D20" s="659"/>
    </row>
    <row r="21" spans="2:4" ht="12.75">
      <c r="B21" s="659"/>
      <c r="C21" s="666"/>
      <c r="D21" s="659"/>
    </row>
    <row r="22" spans="2:4" ht="12.75">
      <c r="B22" s="659"/>
      <c r="C22" s="666" t="s">
        <v>417</v>
      </c>
      <c r="D22" s="659"/>
    </row>
    <row r="23" spans="2:4" ht="12.75">
      <c r="B23" s="659"/>
      <c r="C23" s="666" t="s">
        <v>418</v>
      </c>
      <c r="D23" s="659"/>
    </row>
    <row r="24" spans="2:4" ht="12.75">
      <c r="B24" s="659"/>
      <c r="C24" s="666"/>
      <c r="D24" s="659"/>
    </row>
    <row r="25" spans="2:4" ht="12.75">
      <c r="B25" s="659"/>
      <c r="C25" s="660"/>
      <c r="D25" s="659"/>
    </row>
    <row r="26" spans="2:4" ht="12.75">
      <c r="B26" s="665" t="s">
        <v>419</v>
      </c>
      <c r="C26" s="667" t="s">
        <v>420</v>
      </c>
      <c r="D26" s="659"/>
    </row>
    <row r="27" ht="12.75">
      <c r="C27" s="668"/>
    </row>
  </sheetData>
  <sheetProtection selectLockedCells="1" selectUnlockedCells="1"/>
  <mergeCells count="3">
    <mergeCell ref="B6:D6"/>
    <mergeCell ref="B8:D8"/>
    <mergeCell ref="B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