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<sst xmlns="http://schemas.openxmlformats.org/spreadsheetml/2006/main" count="456" uniqueCount="350">
  <si>
    <t xml:space="preserve"> Na temelju članka 39.,a u svezi s člankom16. Zakona o Proračunu ( NN broj 87/08 ) i članka 34. i </t>
  </si>
  <si>
    <t>35. Statuta Općine Velika Ludina ("Službene novine" Općine Velika Ludina broj  6/09 i 7/11), Općinsko</t>
  </si>
  <si>
    <t xml:space="preserve">               vijeće Općine Velika Ludina na svojoj 7.sjednici održanoj 16.12.2013. godine</t>
  </si>
  <si>
    <t>donijelo je</t>
  </si>
  <si>
    <t xml:space="preserve">                   PRORAČUN OPĆINE VELIKA LUDINA ZA  2014. GOD.</t>
  </si>
  <si>
    <t xml:space="preserve">                    I  PROJEKCIJE PRORAČUNA ZA  2015.  I  2016. GOD.</t>
  </si>
  <si>
    <t>I</t>
  </si>
  <si>
    <t xml:space="preserve">    OPĆI DIO</t>
  </si>
  <si>
    <t>Članak 1.</t>
  </si>
  <si>
    <t>Proračun Općine Velika Ludina za 2014. godinu sastoji se od :</t>
  </si>
  <si>
    <t>A</t>
  </si>
  <si>
    <t xml:space="preserve">   RAČUNA PRIHODA I RASHODA</t>
  </si>
  <si>
    <t>kn bez lp</t>
  </si>
  <si>
    <t>kn bez lipa</t>
  </si>
  <si>
    <t>plan za 2014.</t>
  </si>
  <si>
    <t>projekcija za 2015.</t>
  </si>
  <si>
    <t>projekcija za 2016.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</si>
  <si>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</si>
  <si>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</si>
  <si>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</si>
  <si>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poslovanja (2013.)</t>
  </si>
  <si>
    <t xml:space="preserve">     rashodi za nabavu nefinancijske imovine</t>
  </si>
  <si>
    <t xml:space="preserve">    rashodi za nabavu nefinancijske imovine ( 2013.)</t>
  </si>
  <si>
    <t xml:space="preserve">     razlika - višak/manjak</t>
  </si>
  <si>
    <t>B</t>
  </si>
  <si>
    <t xml:space="preserve">     RASPOLOŽIVIH SREDSTAVA IZ PRETHODNIH GODINA</t>
  </si>
  <si>
    <t xml:space="preserve"> </t>
  </si>
  <si>
    <t xml:space="preserve">    raspoloživa sredstva iz prethodnih godina</t>
  </si>
  <si>
    <t>C</t>
  </si>
  <si>
    <t xml:space="preserve">    RAČUNA FINANCIRANJA</t>
  </si>
  <si>
    <t xml:space="preserve">    primici od financijske imovine i zaduživanja</t>
  </si>
  <si>
    <t xml:space="preserve">    izdaci za financijsku imovinu i otplate zajmova</t>
  </si>
  <si>
    <t xml:space="preserve">    dionice i udjeli u glavnici</t>
  </si>
  <si>
    <t xml:space="preserve">    neto financiranja</t>
  </si>
  <si>
    <t xml:space="preserve">   višak/manjak + raspoloživa sredstva iz prethodnih godina + neto financiranje</t>
  </si>
  <si>
    <t>Članak 2.</t>
  </si>
  <si>
    <t xml:space="preserve">   Prihodi i rashodi, te primici i izdaci po ekonomskoj klasifikaciji utvrđuju se u Računu prihoda</t>
  </si>
  <si>
    <t xml:space="preserve">    i rashoda i Računu financiranja za 2014. godinu kako slijedi:</t>
  </si>
  <si>
    <t>PRIHODI POSLOVANJA</t>
  </si>
  <si>
    <t>Broj konta</t>
  </si>
  <si>
    <t>Naziv prihoda</t>
  </si>
  <si>
    <t>plan za     2014.</t>
  </si>
  <si>
    <t>Prihodi od poreza</t>
  </si>
  <si>
    <t>Porez i prirez na dohodak</t>
  </si>
  <si>
    <t>Porez i prirez na dohodak od nesamostalnog rada</t>
  </si>
  <si>
    <t>Porezi na imovinu</t>
  </si>
  <si>
    <t>Stalni porezi na nepokretnu imovinu ( kuće za odmor)</t>
  </si>
  <si>
    <t>Povremeni porezi na imovinu (promet nekretnina)</t>
  </si>
  <si>
    <t>Porezi na robu i usluge</t>
  </si>
  <si>
    <t>Porez na promet proizvoda i usluga</t>
  </si>
  <si>
    <t>Porez na korištenje dobara (tvrtka)</t>
  </si>
  <si>
    <t>Pomoći od subjekata unutar opće države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</si>
  <si>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</si>
  <si>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</si>
  <si>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</si>
  <si>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</si>
  <si>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</si>
  <si>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</si>
  <si>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</si>
  <si>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</si>
  <si>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</si>
  <si>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</si>
  <si>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 ( RR )</t>
  </si>
  <si>
    <t>Ostali prihodi od nefinancijske imovine</t>
  </si>
  <si>
    <t>Prihodi od administrativnih pristojbi i po posebnim propisima</t>
  </si>
  <si>
    <t>Administrativne (upravne) pristojbe</t>
  </si>
  <si>
    <t>Državne upravne i sudske pristojbe</t>
  </si>
  <si>
    <t>Ostale pristojbe i naknade</t>
  </si>
  <si>
    <t>Prihodi po posebnim propisima</t>
  </si>
  <si>
    <t>Vodni doprinos</t>
  </si>
  <si>
    <t>Doprinos za šume</t>
  </si>
  <si>
    <t>Ostali nespomenuti prihodi ( grobarina )</t>
  </si>
  <si>
    <t>Komunalni doprinosi i naknade</t>
  </si>
  <si>
    <t>Komunalni doprinos</t>
  </si>
  <si>
    <t>Komunalna naknada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</si>
  <si>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</si>
  <si>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</si>
  <si>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</si>
  <si>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</si>
  <si>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proizv. dugotrajne imovine</t>
  </si>
  <si>
    <t>Prihodi od prodaje građevinskih objekata</t>
  </si>
  <si>
    <t>Stambeni objekti</t>
  </si>
  <si>
    <t>Uredski objekat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</si>
  <si>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</si>
  <si>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</si>
  <si>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Naziv izdataka</t>
  </si>
  <si>
    <t>plan za          2014.</t>
  </si>
  <si>
    <t>projekcija     za 2016.</t>
  </si>
  <si>
    <t>RAZDJEL 001</t>
  </si>
  <si>
    <t>OPĆINSKO  VIJEĆE</t>
  </si>
  <si>
    <t xml:space="preserve">Funkcijska klasifikacija: </t>
  </si>
  <si>
    <t>01- Opće javne usluge</t>
  </si>
  <si>
    <t>Program 01:</t>
  </si>
  <si>
    <t>Donošenje akata i mjera iz djelokruga predstavničkog,izvršnog tijela i mjesne samouprave                                              01</t>
  </si>
  <si>
    <t>Aktivnost</t>
  </si>
  <si>
    <t xml:space="preserve">Predstavnička i izvršna tijela                  </t>
  </si>
  <si>
    <t>Rashodi poslovanja</t>
  </si>
  <si>
    <t>Materijalni rashodi</t>
  </si>
  <si>
    <t>Usluge promidžbe i informiranja ( TV, Radio)</t>
  </si>
  <si>
    <t>Grafičke i tiskarske usluge</t>
  </si>
  <si>
    <t>Naknade za rad predstavničkih i izvršnih tijela, povjerenstva</t>
  </si>
  <si>
    <t>Reprezentacija</t>
  </si>
  <si>
    <t>Program 02:</t>
  </si>
  <si>
    <t>Program političkih stranaka                  01</t>
  </si>
  <si>
    <t>Donacije i ostali rashodi</t>
  </si>
  <si>
    <t>Tekuće donacije u novcu</t>
  </si>
  <si>
    <t>RASHODI POSLOVANJA</t>
  </si>
  <si>
    <t>Naziv rashoda</t>
  </si>
  <si>
    <t xml:space="preserve"> plan za            2014.</t>
  </si>
  <si>
    <t>projekcija                za 2015.</t>
  </si>
  <si>
    <t>projekcija                 za 2016.</t>
  </si>
  <si>
    <t>Rashodi za zaposlene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</si>
  <si>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</si>
  <si>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</si>
  <si>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</si>
  <si>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</si>
  <si>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</si>
  <si>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</si>
  <si>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</si>
  <si>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</si>
  <si>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</si>
  <si>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</si>
  <si>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Subvencije u poljoprivredi</t>
  </si>
  <si>
    <t xml:space="preserve">Naknade građanima i kućanstvima na temelju osiguranja i druge naknade 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</si>
  <si>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</si>
  <si>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</si>
  <si>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</si>
  <si>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</si>
  <si>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</si>
  <si>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</si>
  <si>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</si>
  <si>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</si>
  <si>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</si>
  <si>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</si>
  <si>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</si>
  <si>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vrijed.</t>
  </si>
  <si>
    <t>IZDACI ZA FINANCIJSKU IMOVINU</t>
  </si>
  <si>
    <t>Izdaci za dionice i udjeli u glavnici</t>
  </si>
  <si>
    <t>Dionice i udjeli u glavnici trgovačkih društava</t>
  </si>
  <si>
    <t>RASPOLOŽIVA SREDSTVA IZ TEKUĆE GODINE</t>
  </si>
  <si>
    <t>plan                  za 2014.</t>
  </si>
  <si>
    <t>projekcija        za 2015.</t>
  </si>
  <si>
    <t>projekcija         za 2016.</t>
  </si>
  <si>
    <t>VLASTITI IZVORI</t>
  </si>
  <si>
    <t>Rezultat poslovanja</t>
  </si>
  <si>
    <t>Višak prihoda</t>
  </si>
  <si>
    <t>RAČUN ZADUŽIVANJA</t>
  </si>
  <si>
    <t>Naziv</t>
  </si>
  <si>
    <t xml:space="preserve"> plan za      2014.</t>
  </si>
  <si>
    <t>projekcija za      2015.</t>
  </si>
  <si>
    <t>projekcija za      2016.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</si>
  <si>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</si>
  <si>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</si>
  <si>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</si>
  <si>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</si>
  <si>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Dionice i udjeli uglavnici</t>
  </si>
  <si>
    <t>Izdaci za otplatu glavnica primljenih zajmova</t>
  </si>
  <si>
    <t>Otplata glavnice primljenih zajmova od banaka i ostalih financijskih institucija izvan javnog sektora</t>
  </si>
  <si>
    <t xml:space="preserve"> plan za           2014.</t>
  </si>
  <si>
    <t>projekcija       za 2016.</t>
  </si>
  <si>
    <t>RAZDJEL 002</t>
  </si>
  <si>
    <t>JEDINSTVENI UPRAVNI ODJEL</t>
  </si>
  <si>
    <t>GLAVA 01</t>
  </si>
  <si>
    <t>JEDINSTVENI  UPRAVNI  ODJEL</t>
  </si>
  <si>
    <t>Funkcijska klasifikacija: 01- opće javne usluge</t>
  </si>
  <si>
    <t>Program 01: Priprema i donošenje akata iz djelokruga tijela</t>
  </si>
  <si>
    <t>Aktivnost:</t>
  </si>
  <si>
    <t>Administrativno, tehničko i strčno osoblje  01</t>
  </si>
  <si>
    <t>Plaće za redovni rad</t>
  </si>
  <si>
    <t>Doprinos za zdravstveno osiguranje 13,5%</t>
  </si>
  <si>
    <t>Dprinos za zapošljavanje 1,7%</t>
  </si>
  <si>
    <t>Službena putovanja</t>
  </si>
  <si>
    <t>Naknada za prijevoz</t>
  </si>
  <si>
    <t>Stručno usavršavanje zaposlenika</t>
  </si>
  <si>
    <t>Privatni automobil  u službene svrhe</t>
  </si>
  <si>
    <t>Uredski materijal</t>
  </si>
  <si>
    <t>Energija  (elektr. energ., plin, dizel gorivo)</t>
  </si>
  <si>
    <t>Materijal i dijelovi za tekuće i investicijsko održavanje</t>
  </si>
  <si>
    <t>Sitni inventar-opremanje pučkih domova i Općina</t>
  </si>
  <si>
    <t>Usluge telefona, pošte i prijevoza</t>
  </si>
  <si>
    <t>Usluge tekućeg održavanja opreme</t>
  </si>
  <si>
    <t>Tekuće održavanje prijevoznog sredstva</t>
  </si>
  <si>
    <t>Usluge promiđbe i informiranja (čestitke, natječaji)</t>
  </si>
  <si>
    <t>Komunalne usluge    ( voda, smeće, dimnjačarske</t>
  </si>
  <si>
    <t xml:space="preserve"> usl. i ostale komunalne usluge)</t>
  </si>
  <si>
    <t>Zdravstvene i veterinarske usluge</t>
  </si>
  <si>
    <t>Odvjetničke usluge, usluge javnog bilježnika, ugovor o djelu, autorski honorari, geodetsko - katastarske usluge</t>
  </si>
  <si>
    <t>Računalne usluge</t>
  </si>
  <si>
    <t>Registracija vozila</t>
  </si>
  <si>
    <t>Premija osiguranja za opremu i zgrade</t>
  </si>
  <si>
    <t>Financijski rashodi                                         04</t>
  </si>
  <si>
    <t xml:space="preserve">Bankarske usluge i usluge platnog prometa      </t>
  </si>
  <si>
    <t>Naknada za eviden. prikupljenih sred.-Moslavina</t>
  </si>
  <si>
    <t>Zatezne kamate</t>
  </si>
  <si>
    <t>Ostali nesp.finan. rash.( Porezna upr.-drž. zemlj.)</t>
  </si>
  <si>
    <t>Kupnja zemljišta u centru V. Ludine ( za ulicu )       06</t>
  </si>
  <si>
    <t>Projekt- Pintarićeva ulica Vidrenjak                        01</t>
  </si>
  <si>
    <t>Prostorni plan Općne V. Ludina                             01</t>
  </si>
  <si>
    <t xml:space="preserve"> Projekt-nogostup do  M.Ludine s proširenjm ceste    01</t>
  </si>
  <si>
    <t xml:space="preserve">Rashodi za nabavu proizvedene dugotr. imovine                                                           01  </t>
  </si>
  <si>
    <t>Oprema- peć, kompjuter,printer, fax i dr.</t>
  </si>
  <si>
    <t>Opremanje civilne zaštite</t>
  </si>
  <si>
    <t>Aktivnost: Održ. zgrada pučkih domova i dječjih igrališta    01</t>
  </si>
  <si>
    <t>Usluge tekućeg i investicijskog održavanja</t>
  </si>
  <si>
    <t>Aktivnost:Naknada štete                                                             01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</si>
  <si>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</si>
  <si>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</si>
  <si>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>GLAVA  02</t>
  </si>
  <si>
    <t>KOMUNALNA  INFRASTRUKTURA</t>
  </si>
  <si>
    <t>Funkcijska klasifikacija:04- Ekonomska klasifikacija</t>
  </si>
  <si>
    <t xml:space="preserve">Program 01: Održavanje objekata i uređaja komunal. infrastrukture  </t>
  </si>
  <si>
    <t>Aktivnost:Održavanje makad. cesta i uređenje parkirališta</t>
  </si>
  <si>
    <t>Popravak makadamskih cesta                            04</t>
  </si>
  <si>
    <t>Vertikalna i horizontalna signalizacija                 04</t>
  </si>
  <si>
    <t>Potporni zid iznad nogostupa u Vidrenjaku         04</t>
  </si>
  <si>
    <t>Potporni zid kod kuće Novković                         04</t>
  </si>
  <si>
    <t>Održavanje bankina i graba uz nerazvrstane promet.</t>
  </si>
  <si>
    <t>Kućice za autrobus (Grabričina i Okoli)</t>
  </si>
  <si>
    <t>Krpanje asfalta na nerazvrstanim prometnicama</t>
  </si>
  <si>
    <t>Aktivnost: Održavanje cesta u zimskim uvjetima                  05</t>
  </si>
  <si>
    <t>Zimska služba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</si>
  <si>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</si>
  <si>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</si>
  <si>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</si>
  <si>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 xml:space="preserve">Sanacija kom. deponije - Moslavina d.o.o. sufinanc.                           </t>
  </si>
  <si>
    <t>Aktivnost: Rashodi za uređaje i javnu rasvjetu</t>
  </si>
  <si>
    <t>Energija                                   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</si>
  <si>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</si>
  <si>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</si>
  <si>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</si>
  <si>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Rashodi za nabavu nefinancijske imovine</t>
  </si>
  <si>
    <t>Rashodi za nabavu proizvedene dugotrajne imov.</t>
  </si>
  <si>
    <t>Asfaltiranje cesta</t>
  </si>
  <si>
    <t>Kapitalni projekt: Kupnja poslovnog prostora      06</t>
  </si>
  <si>
    <t>Rashodi za nab. proizvedene dugotr. Imovine</t>
  </si>
  <si>
    <t>Poslovni objekt + LIFT</t>
  </si>
  <si>
    <t>Kapitalni projekt: Izgradnja kanalizacije       04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</si>
  <si>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</si>
  <si>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</si>
  <si>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</si>
  <si>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Kapitalni projekt:Dogradnja doma i izmjena krovišta</t>
  </si>
  <si>
    <t>Dom Vidrenjak</t>
  </si>
  <si>
    <t>Kapitalni projekt:Uređenje pučkog doma u Kompatoru</t>
  </si>
  <si>
    <t>Rashodi za nabavu proizv. dugotrajne imovine</t>
  </si>
  <si>
    <t>Dom Kompator</t>
  </si>
  <si>
    <t>GLAVA 03</t>
  </si>
  <si>
    <t>GOSPODARSTVO                                           04</t>
  </si>
  <si>
    <t>Funkcijska klasifikacija:04-Ekonomski poslovi</t>
  </si>
  <si>
    <r>
      <t>Pr</t>
    </r>
    <r>
      <rPr>
        <b/>
        <sz val="8"/>
        <rFont val="Arial"/>
        <family val="2"/>
      </rPr>
      <t>ogram:Poticanje razvoja gospodarstva</t>
    </r>
  </si>
  <si>
    <t>Aktivnost:Subvencije u poljoprivredi</t>
  </si>
  <si>
    <t>Subvencije poljoprivrednicima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</si>
  <si>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</si>
  <si>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</si>
  <si>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</si>
  <si>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</si>
  <si>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GLAVA  04</t>
  </si>
  <si>
    <t>VATROGASTVO                                              03</t>
  </si>
  <si>
    <t>Funkcijska klasifikacija: 03- Javni red i sigurnost</t>
  </si>
  <si>
    <t>Program: Zaštita od požara</t>
  </si>
  <si>
    <t>Aktivnost: Rad DVD općine</t>
  </si>
  <si>
    <t>GLAVA  05</t>
  </si>
  <si>
    <t>JAVNE POTREBE U ZDRAVSTVU                 07</t>
  </si>
  <si>
    <t>Funkcijska klasifikacija: 07- Zdravstvo</t>
  </si>
  <si>
    <t>Program: Dodatne usluge u zdravstvu</t>
  </si>
  <si>
    <t>Aktivnost: Poslovi deratizacije</t>
  </si>
  <si>
    <t>Komunalne usluge</t>
  </si>
  <si>
    <t>Nadzor nad provedbom deratizacije</t>
  </si>
  <si>
    <t>Aktivnost: Troškovi prijevoza laboratorijskih uzoraka</t>
  </si>
  <si>
    <t>Ostale zdravstvene usluge-laboratorij</t>
  </si>
  <si>
    <t>GLAVA  06</t>
  </si>
  <si>
    <t>JAVNE USTANOVE PREDŠKOLSKOG ODGOJA I OSNOVNOG OBRAZOVANJA   09</t>
  </si>
  <si>
    <t xml:space="preserve">Funkcijska klasifikacija: 09- Obrazovanje                             </t>
  </si>
  <si>
    <t>Program 01- Program predškolskog odgoja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</si>
  <si>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</si>
  <si>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</si>
  <si>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</si>
  <si>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Plaće za redovan rad</t>
  </si>
  <si>
    <t>Doprinosi za zdravstveno osiguranje</t>
  </si>
  <si>
    <t>Doprinos za zapošljavanje</t>
  </si>
  <si>
    <t>Naknade za prijevoz</t>
  </si>
  <si>
    <t>Energija  (elektr. energ., plin )</t>
  </si>
  <si>
    <t>Sitni inventar</t>
  </si>
  <si>
    <t>Usluge tekućeg i investicijskog održavanj građ. objekata</t>
  </si>
  <si>
    <t>Komunalne usluge (voda, smeće,dimnjačar i ostale komunalne usluge)</t>
  </si>
  <si>
    <t>Izrada vanjske tipske ograde s prednje strane Vrtića</t>
  </si>
  <si>
    <t>Uredski namještaj</t>
  </si>
  <si>
    <t>Program 02: Javne potrebe iznad standarda u školstvu</t>
  </si>
  <si>
    <t>Aktivnost: Sufinanciranje troškova školske kuhinje</t>
  </si>
  <si>
    <t>Korisnik: OSNOVNA ŠKOLA LUDINA</t>
  </si>
  <si>
    <t xml:space="preserve">Ostali rashodi </t>
  </si>
  <si>
    <t>Tekući projekt: Sufinanc. uređenja zgrade škole i podr.škola</t>
  </si>
  <si>
    <t xml:space="preserve">Korisnik:   </t>
  </si>
  <si>
    <t>OSNOVNA ŠKOLA LUDINA</t>
  </si>
  <si>
    <t>Ostale tekuće donacije</t>
  </si>
  <si>
    <t>Uređenje škole V. Ludina i zgrada područnih škola</t>
  </si>
  <si>
    <t>Aktivnost: Stipendiranje učenika i studenata i prijevoz uč.</t>
  </si>
  <si>
    <t>Naknade građanima i kućanstvima</t>
  </si>
  <si>
    <t>Stipendije i školarine  ( 7+22 )</t>
  </si>
  <si>
    <t>Sufinanciranje javnog prijevoza i smještaja u dom</t>
  </si>
  <si>
    <t>GLAVA  07</t>
  </si>
  <si>
    <t>PROGRAM DJELATNOSTI KULTURE        08</t>
  </si>
  <si>
    <t>Funkcijska klasifikacija: 08- Rekreacija, kultura i religija</t>
  </si>
  <si>
    <t>Program 01: Program javnih potreba</t>
  </si>
  <si>
    <t>Aktivnost:Administrativno tehničko osoblje</t>
  </si>
  <si>
    <t>Aktivnost: Administrativno tehničko osoblje                                          Korisnik:KNJIŽNICA I ČITAONICA VELIKA LUDINA</t>
  </si>
  <si>
    <t>Doprinosi za zapošljavanje</t>
  </si>
  <si>
    <t>Energija</t>
  </si>
  <si>
    <t xml:space="preserve">Usluge tekućeg i invest. održ. - uređenje objekta </t>
  </si>
  <si>
    <t>Bankarske usluge i usluge platnog prometa</t>
  </si>
  <si>
    <t>Tekući projekt:Nabava uredske opreme</t>
  </si>
  <si>
    <t>Rashodi za nabavu proizv. dugotrajne imov.</t>
  </si>
  <si>
    <t>Računala i računalna oprema</t>
  </si>
  <si>
    <t>Tekući projekt: Nabava proizvedene dugotrajne imovine</t>
  </si>
  <si>
    <t>Knjige u knjižnici</t>
  </si>
  <si>
    <t>Program 02: Program obnove sakralnih objekata</t>
  </si>
  <si>
    <t>Aktivnost: Pomoć za obnovu sakralnih objekata</t>
  </si>
  <si>
    <t>Program 03: Program očuvanja kulturne baštine</t>
  </si>
  <si>
    <t xml:space="preserve">Aktivnost: Djelatnost KUD-a "Mijo Stuparić" </t>
  </si>
  <si>
    <t>GLAVA  08:</t>
  </si>
  <si>
    <t>PROGRAMSKA DJELATNOST SPORTA    08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</si>
  <si>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</si>
  <si>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</si>
  <si>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</si>
  <si>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</si>
  <si>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GLAVA  09:</t>
  </si>
  <si>
    <t>PROGRAMSKA DJELATNOST SOCIJALNE SKRBI                               10</t>
  </si>
  <si>
    <t>Funkcijska klasifikacija: 10- Socijalna skrb</t>
  </si>
  <si>
    <t>Program 01: Program novčane pomoći</t>
  </si>
  <si>
    <t xml:space="preserve">Aktivnost: Novčana pomoć građanima                                  </t>
  </si>
  <si>
    <t>Naknade građanima i kućanstvima u novcu</t>
  </si>
  <si>
    <t>Program 02: Humanitarna skrb kroz udruge građana</t>
  </si>
  <si>
    <t>Aktivnost: UHVIBDR, Udruga slijepih,ostale udruge</t>
  </si>
  <si>
    <t>Aktivnost: Humanitarna djelatnost Crvenog križa</t>
  </si>
  <si>
    <t xml:space="preserve">GLAVA 10: </t>
  </si>
  <si>
    <t>PROGRAM UDRUGA GRAĐANA OPĆINE V. LUDINA     10</t>
  </si>
  <si>
    <t>Aktivnost: Udruge građana Općine Velika L.- voćari, vinogr.povrt.</t>
  </si>
  <si>
    <t>III</t>
  </si>
  <si>
    <t>ZAKLJUČNE ODREDBE</t>
  </si>
  <si>
    <t xml:space="preserve">Ovaj Proračun Općine Velika Ludina za 2014. godinu  objavit će se u "Službenim novinama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</si>
  <si>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Općine Velika Ludina", a stupa na snagu 01.01.2014. godine.</t>
  </si>
  <si>
    <t>OPĆINSKO VIJEĆE OPĆINE VELIKA LUDINA</t>
  </si>
  <si>
    <t>KLASA:</t>
  </si>
  <si>
    <t>400-06/13-01/12</t>
  </si>
  <si>
    <t>URBROJ:</t>
  </si>
  <si>
    <t>2176/19-02-13-1</t>
  </si>
  <si>
    <t>Predsjednik:</t>
  </si>
  <si>
    <t>_______________________</t>
  </si>
  <si>
    <t>Vjekoslav Kamenščak</t>
  </si>
  <si>
    <t>Velika Ludina,</t>
  </si>
  <si>
    <t>16.12.2013.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</si>
</sst>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#,##0"/>
    <numFmt numFmtId="167" formatCode="@"/>
    <numFmt numFmtId="168" formatCode="_-* #,##0.00\ _k_n_-;\-* #,##0.00\ _k_n_-;_-* \-??\ _k_n_-;_-@_-"/>
    <numFmt numFmtId="169" formatCode="_-* #,##0.0\ _k_n_-;\-* #,##0.0\ _k_n_-;_-* \-??\ _k_n_-;_-@_-"/>
    <numFmt numFmtId="170" formatCode="0"/>
    <numFmt numFmtId="171" formatCode="0.00"/>
    <numFmt numFmtId="172" formatCode="0%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>
      <alignment/>
      <protection/>
    </xf>
    <xf numFmtId="164" fontId="0" fillId="0" borderId="0">
      <alignment/>
      <protection/>
    </xf>
  </cellStyleXfs>
  <cellXfs count="405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6" fontId="0" fillId="0" borderId="0" xfId="20" applyNumberFormat="1">
      <alignment/>
      <protection/>
    </xf>
    <xf numFmtId="164" fontId="0" fillId="0" borderId="0" xfId="20">
      <alignment/>
      <protection/>
    </xf>
    <xf numFmtId="164" fontId="0" fillId="0" borderId="0" xfId="20" applyBorder="1" applyAlignment="1">
      <alignment horizontal="center"/>
      <protection/>
    </xf>
    <xf numFmtId="164" fontId="0" fillId="0" borderId="0" xfId="20" applyFont="1" applyBorder="1" applyAlignment="1" applyProtection="1">
      <alignment horizontal="center"/>
      <protection locked="0"/>
    </xf>
    <xf numFmtId="164" fontId="1" fillId="0" borderId="0" xfId="20" applyFont="1" applyAlignment="1">
      <alignment horizontal="center"/>
      <protection/>
    </xf>
    <xf numFmtId="166" fontId="0" fillId="0" borderId="0" xfId="20" applyNumberFormat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center"/>
      <protection/>
    </xf>
    <xf numFmtId="164" fontId="0" fillId="0" borderId="0" xfId="20" applyAlignment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6" fontId="1" fillId="0" borderId="0" xfId="20" applyNumberFormat="1" applyFont="1" applyAlignment="1">
      <alignment horizontal="right"/>
      <protection/>
    </xf>
    <xf numFmtId="164" fontId="1" fillId="0" borderId="0" xfId="20" applyFont="1" applyAlignment="1">
      <alignment horizontal="right"/>
      <protection/>
    </xf>
    <xf numFmtId="164" fontId="1" fillId="0" borderId="1" xfId="20" applyFont="1" applyBorder="1">
      <alignment/>
      <protection/>
    </xf>
    <xf numFmtId="167" fontId="0" fillId="0" borderId="1" xfId="20" applyNumberFormat="1" applyFont="1" applyBorder="1" applyAlignment="1" applyProtection="1">
      <alignment horizontal="center" vertical="center" wrapText="1"/>
      <protection locked="0"/>
    </xf>
    <xf numFmtId="164" fontId="0" fillId="0" borderId="1" xfId="20" applyBorder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>
      <alignment/>
      <protection/>
    </xf>
    <xf numFmtId="166" fontId="0" fillId="0" borderId="2" xfId="20" applyNumberFormat="1" applyBorder="1" applyProtection="1">
      <alignment/>
      <protection locked="0"/>
    </xf>
    <xf numFmtId="164" fontId="0" fillId="0" borderId="2" xfId="20" applyBorder="1">
      <alignment/>
      <protection/>
    </xf>
    <xf numFmtId="166" fontId="0" fillId="2" borderId="2" xfId="20" applyNumberFormat="1" applyFont="1" applyFill="1" applyBorder="1">
      <alignment/>
      <protection/>
    </xf>
    <xf numFmtId="164" fontId="1" fillId="0" borderId="3" xfId="20" applyFont="1" applyBorder="1">
      <alignment/>
      <protection/>
    </xf>
    <xf numFmtId="166" fontId="0" fillId="0" borderId="3" xfId="20" applyNumberFormat="1" applyBorder="1" applyProtection="1">
      <alignment/>
      <protection locked="0"/>
    </xf>
    <xf numFmtId="164" fontId="0" fillId="0" borderId="3" xfId="20" applyBorder="1">
      <alignment/>
      <protection/>
    </xf>
    <xf numFmtId="166" fontId="0" fillId="2" borderId="3" xfId="20" applyNumberFormat="1" applyFont="1" applyFill="1" applyBorder="1">
      <alignment/>
      <protection/>
    </xf>
    <xf numFmtId="164" fontId="1" fillId="0" borderId="4" xfId="20" applyFont="1" applyBorder="1">
      <alignment/>
      <protection/>
    </xf>
    <xf numFmtId="166" fontId="0" fillId="0" borderId="4" xfId="20" applyNumberFormat="1" applyBorder="1" applyProtection="1">
      <alignment/>
      <protection locked="0"/>
    </xf>
    <xf numFmtId="164" fontId="0" fillId="0" borderId="4" xfId="20" applyBorder="1">
      <alignment/>
      <protection/>
    </xf>
    <xf numFmtId="166" fontId="0" fillId="2" borderId="4" xfId="20" applyNumberFormat="1" applyFont="1" applyFill="1" applyBorder="1">
      <alignment/>
      <protection/>
    </xf>
    <xf numFmtId="164" fontId="0" fillId="0" borderId="0" xfId="20" applyFill="1" applyAlignment="1">
      <alignment horizontal="center"/>
      <protection/>
    </xf>
    <xf numFmtId="164" fontId="1" fillId="3" borderId="1" xfId="20" applyFont="1" applyFill="1" applyBorder="1">
      <alignment/>
      <protection/>
    </xf>
    <xf numFmtId="166" fontId="0" fillId="3" borderId="1" xfId="20" applyNumberFormat="1" applyFill="1" applyBorder="1" applyProtection="1">
      <alignment/>
      <protection/>
    </xf>
    <xf numFmtId="164" fontId="0" fillId="3" borderId="1" xfId="20" applyFill="1" applyBorder="1">
      <alignment/>
      <protection/>
    </xf>
    <xf numFmtId="166" fontId="4" fillId="3" borderId="1" xfId="20" applyNumberFormat="1" applyFont="1" applyFill="1" applyBorder="1">
      <alignment/>
      <protection/>
    </xf>
    <xf numFmtId="166" fontId="4" fillId="3" borderId="1" xfId="20" applyNumberFormat="1" applyFont="1" applyFill="1" applyBorder="1">
      <alignment/>
      <protection/>
    </xf>
    <xf numFmtId="164" fontId="0" fillId="0" borderId="0" xfId="20" applyFill="1">
      <alignment/>
      <protection/>
    </xf>
    <xf numFmtId="164" fontId="1" fillId="0" borderId="0" xfId="20" applyFont="1" applyFill="1">
      <alignment/>
      <protection/>
    </xf>
    <xf numFmtId="166" fontId="0" fillId="0" borderId="0" xfId="20" applyNumberFormat="1" applyFill="1">
      <alignment/>
      <protection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Fill="1">
      <alignment/>
      <protection/>
    </xf>
    <xf numFmtId="166" fontId="0" fillId="3" borderId="1" xfId="20" applyNumberFormat="1" applyFill="1" applyBorder="1" applyProtection="1">
      <alignment/>
      <protection locked="0"/>
    </xf>
    <xf numFmtId="164" fontId="0" fillId="0" borderId="0" xfId="20" applyFill="1" applyBorder="1" applyAlignment="1">
      <alignment horizontal="center"/>
      <protection/>
    </xf>
    <xf numFmtId="164" fontId="1" fillId="0" borderId="5" xfId="20" applyFont="1" applyFill="1" applyBorder="1">
      <alignment/>
      <protection/>
    </xf>
    <xf numFmtId="166" fontId="0" fillId="0" borderId="5" xfId="20" applyNumberFormat="1" applyFill="1" applyBorder="1" applyProtection="1">
      <alignment/>
      <protection locked="0"/>
    </xf>
    <xf numFmtId="164" fontId="0" fillId="0" borderId="5" xfId="20" applyFill="1" applyBorder="1">
      <alignment/>
      <protection/>
    </xf>
    <xf numFmtId="166" fontId="0" fillId="0" borderId="5" xfId="20" applyNumberFormat="1" applyFont="1" applyFill="1" applyBorder="1">
      <alignment/>
      <protection/>
    </xf>
    <xf numFmtId="166" fontId="0" fillId="2" borderId="5" xfId="20" applyNumberFormat="1" applyFont="1" applyFill="1" applyBorder="1">
      <alignment/>
      <protection/>
    </xf>
    <xf numFmtId="164" fontId="1" fillId="0" borderId="3" xfId="20" applyFont="1" applyFill="1" applyBorder="1">
      <alignment/>
      <protection/>
    </xf>
    <xf numFmtId="166" fontId="0" fillId="0" borderId="3" xfId="20" applyNumberFormat="1" applyFill="1" applyBorder="1" applyProtection="1">
      <alignment/>
      <protection locked="0"/>
    </xf>
    <xf numFmtId="164" fontId="0" fillId="0" borderId="3" xfId="20" applyFill="1" applyBorder="1">
      <alignment/>
      <protection/>
    </xf>
    <xf numFmtId="166" fontId="0" fillId="0" borderId="3" xfId="20" applyNumberFormat="1" applyFont="1" applyFill="1" applyBorder="1">
      <alignment/>
      <protection/>
    </xf>
    <xf numFmtId="164" fontId="0" fillId="0" borderId="6" xfId="20" applyFill="1" applyBorder="1" applyAlignment="1">
      <alignment horizontal="center"/>
      <protection/>
    </xf>
    <xf numFmtId="164" fontId="1" fillId="0" borderId="7" xfId="20" applyFont="1" applyFill="1" applyBorder="1">
      <alignment/>
      <protection/>
    </xf>
    <xf numFmtId="166" fontId="0" fillId="0" borderId="7" xfId="20" applyNumberFormat="1" applyFill="1" applyBorder="1" applyProtection="1">
      <alignment/>
      <protection locked="0"/>
    </xf>
    <xf numFmtId="164" fontId="0" fillId="0" borderId="7" xfId="20" applyFill="1" applyBorder="1">
      <alignment/>
      <protection/>
    </xf>
    <xf numFmtId="166" fontId="0" fillId="0" borderId="7" xfId="20" applyNumberFormat="1" applyFont="1" applyFill="1" applyBorder="1">
      <alignment/>
      <protection/>
    </xf>
    <xf numFmtId="164" fontId="0" fillId="0" borderId="8" xfId="20" applyFill="1" applyBorder="1">
      <alignment/>
      <protection/>
    </xf>
    <xf numFmtId="164" fontId="0" fillId="0" borderId="6" xfId="20" applyFill="1" applyBorder="1">
      <alignment/>
      <protection/>
    </xf>
    <xf numFmtId="164" fontId="1" fillId="3" borderId="1" xfId="20" applyFont="1" applyFill="1" applyBorder="1" applyAlignment="1">
      <alignment wrapText="1"/>
      <protection/>
    </xf>
    <xf numFmtId="164" fontId="1" fillId="0" borderId="0" xfId="20" applyFont="1" applyAlignment="1">
      <alignment wrapText="1"/>
      <protection/>
    </xf>
    <xf numFmtId="166" fontId="1" fillId="0" borderId="0" xfId="20" applyNumberFormat="1" applyFont="1" applyAlignment="1">
      <alignment wrapText="1"/>
      <protection/>
    </xf>
    <xf numFmtId="164" fontId="4" fillId="0" borderId="0" xfId="20" applyFont="1">
      <alignment/>
      <protection/>
    </xf>
    <xf numFmtId="164" fontId="5" fillId="0" borderId="0" xfId="20" applyFont="1" applyAlignment="1" applyProtection="1">
      <alignment wrapText="1"/>
      <protection/>
    </xf>
    <xf numFmtId="166" fontId="5" fillId="0" borderId="0" xfId="20" applyNumberFormat="1" applyFont="1" applyAlignment="1" applyProtection="1">
      <alignment wrapText="1"/>
      <protection/>
    </xf>
    <xf numFmtId="164" fontId="4" fillId="0" borderId="0" xfId="20" applyFont="1" applyProtection="1">
      <alignment/>
      <protection/>
    </xf>
    <xf numFmtId="164" fontId="5" fillId="0" borderId="0" xfId="20" applyFont="1" applyAlignment="1" applyProtection="1">
      <alignment horizontal="center" wrapText="1"/>
      <protection/>
    </xf>
    <xf numFmtId="166" fontId="5" fillId="0" borderId="0" xfId="20" applyNumberFormat="1" applyFont="1" applyAlignment="1" applyProtection="1">
      <alignment horizontal="center" wrapText="1"/>
      <protection/>
    </xf>
    <xf numFmtId="164" fontId="0" fillId="0" borderId="0" xfId="20" applyProtection="1">
      <alignment/>
      <protection/>
    </xf>
    <xf numFmtId="164" fontId="1" fillId="0" borderId="0" xfId="20" applyFont="1" applyAlignment="1" applyProtection="1">
      <alignment wrapText="1"/>
      <protection/>
    </xf>
    <xf numFmtId="166" fontId="1" fillId="0" borderId="0" xfId="20" applyNumberFormat="1" applyFont="1" applyAlignment="1" applyProtection="1">
      <alignment wrapText="1"/>
      <protection/>
    </xf>
    <xf numFmtId="164" fontId="0" fillId="0" borderId="1" xfId="20" applyFont="1" applyBorder="1" applyAlignment="1" applyProtection="1">
      <alignment horizontal="center" vertical="center" wrapText="1"/>
      <protection/>
    </xf>
    <xf numFmtId="164" fontId="1" fillId="0" borderId="1" xfId="20" applyFont="1" applyBorder="1" applyAlignment="1" applyProtection="1">
      <alignment horizontal="center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/>
      <protection/>
    </xf>
    <xf numFmtId="164" fontId="1" fillId="0" borderId="1" xfId="20" applyFont="1" applyBorder="1" applyAlignment="1" applyProtection="1">
      <alignment horizontal="center"/>
      <protection/>
    </xf>
    <xf numFmtId="164" fontId="1" fillId="0" borderId="1" xfId="20" applyFont="1" applyBorder="1" applyAlignment="1" applyProtection="1">
      <alignment horizontal="center" wrapText="1"/>
      <protection/>
    </xf>
    <xf numFmtId="164" fontId="1" fillId="0" borderId="0" xfId="20" applyFont="1" applyAlignment="1">
      <alignment horizontal="center"/>
      <protection/>
    </xf>
    <xf numFmtId="164" fontId="7" fillId="4" borderId="1" xfId="20" applyFont="1" applyFill="1" applyBorder="1" applyAlignment="1" applyProtection="1">
      <alignment horizontal="left"/>
      <protection/>
    </xf>
    <xf numFmtId="164" fontId="8" fillId="4" borderId="1" xfId="20" applyFont="1" applyFill="1" applyBorder="1" applyAlignment="1" applyProtection="1">
      <alignment wrapText="1"/>
      <protection/>
    </xf>
    <xf numFmtId="166" fontId="7" fillId="4" borderId="1" xfId="20" applyNumberFormat="1" applyFont="1" applyFill="1" applyBorder="1" applyProtection="1">
      <alignment/>
      <protection/>
    </xf>
    <xf numFmtId="164" fontId="4" fillId="5" borderId="2" xfId="20" applyFont="1" applyFill="1" applyBorder="1" applyAlignment="1" applyProtection="1">
      <alignment horizontal="left"/>
      <protection/>
    </xf>
    <xf numFmtId="164" fontId="5" fillId="5" borderId="2" xfId="20" applyFont="1" applyFill="1" applyBorder="1" applyAlignment="1" applyProtection="1">
      <alignment wrapText="1"/>
      <protection/>
    </xf>
    <xf numFmtId="166" fontId="4" fillId="5" borderId="2" xfId="20" applyNumberFormat="1" applyFont="1" applyFill="1" applyBorder="1" applyProtection="1">
      <alignment/>
      <protection/>
    </xf>
    <xf numFmtId="164" fontId="4" fillId="5" borderId="3" xfId="20" applyFont="1" applyFill="1" applyBorder="1" applyAlignment="1" applyProtection="1">
      <alignment horizontal="left"/>
      <protection/>
    </xf>
    <xf numFmtId="164" fontId="5" fillId="5" borderId="3" xfId="20" applyFont="1" applyFill="1" applyBorder="1" applyAlignment="1" applyProtection="1">
      <alignment wrapText="1"/>
      <protection/>
    </xf>
    <xf numFmtId="166" fontId="4" fillId="5" borderId="3" xfId="20" applyNumberFormat="1" applyFont="1" applyFill="1" applyBorder="1" applyProtection="1">
      <alignment/>
      <protection/>
    </xf>
    <xf numFmtId="164" fontId="4" fillId="0" borderId="0" xfId="20" applyFont="1" applyAlignment="1" applyProtection="1">
      <alignment horizontal="center"/>
      <protection/>
    </xf>
    <xf numFmtId="164" fontId="0" fillId="0" borderId="3" xfId="20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wrapText="1"/>
      <protection/>
    </xf>
    <xf numFmtId="166" fontId="0" fillId="0" borderId="3" xfId="20" applyNumberFormat="1" applyFont="1" applyBorder="1" applyProtection="1">
      <alignment/>
      <protection/>
    </xf>
    <xf numFmtId="164" fontId="0" fillId="0" borderId="3" xfId="20" applyFont="1" applyBorder="1" applyAlignment="1" applyProtection="1">
      <alignment horizontal="left"/>
      <protection/>
    </xf>
    <xf numFmtId="164" fontId="0" fillId="0" borderId="0" xfId="20" applyFont="1">
      <alignment/>
      <protection/>
    </xf>
    <xf numFmtId="164" fontId="0" fillId="2" borderId="3" xfId="20" applyFont="1" applyFill="1" applyBorder="1" applyAlignment="1" applyProtection="1">
      <alignment horizontal="left"/>
      <protection/>
    </xf>
    <xf numFmtId="164" fontId="1" fillId="2" borderId="3" xfId="20" applyFont="1" applyFill="1" applyBorder="1" applyAlignment="1" applyProtection="1">
      <alignment wrapText="1"/>
      <protection/>
    </xf>
    <xf numFmtId="166" fontId="0" fillId="2" borderId="3" xfId="20" applyNumberFormat="1" applyFont="1" applyFill="1" applyBorder="1" applyProtection="1">
      <alignment/>
      <protection/>
    </xf>
    <xf numFmtId="164" fontId="4" fillId="5" borderId="3" xfId="20" applyFont="1" applyFill="1" applyBorder="1" applyAlignment="1" applyProtection="1">
      <alignment horizontal="left"/>
      <protection/>
    </xf>
    <xf numFmtId="164" fontId="5" fillId="5" borderId="3" xfId="20" applyFont="1" applyFill="1" applyBorder="1" applyAlignment="1" applyProtection="1">
      <alignment wrapText="1"/>
      <protection/>
    </xf>
    <xf numFmtId="164" fontId="0" fillId="2" borderId="2" xfId="20" applyFont="1" applyFill="1" applyBorder="1" applyAlignment="1" applyProtection="1">
      <alignment horizontal="left"/>
      <protection/>
    </xf>
    <xf numFmtId="164" fontId="1" fillId="2" borderId="2" xfId="20" applyFont="1" applyFill="1" applyBorder="1" applyAlignment="1" applyProtection="1">
      <alignment wrapText="1"/>
      <protection/>
    </xf>
    <xf numFmtId="166" fontId="0" fillId="2" borderId="2" xfId="20" applyNumberFormat="1" applyFont="1" applyFill="1" applyBorder="1" applyProtection="1">
      <alignment/>
      <protection/>
    </xf>
    <xf numFmtId="166" fontId="7" fillId="4" borderId="1" xfId="20" applyNumberFormat="1" applyFont="1" applyFill="1" applyBorder="1" applyProtection="1">
      <alignment/>
      <protection/>
    </xf>
    <xf numFmtId="164" fontId="0" fillId="0" borderId="9" xfId="20" applyBorder="1" applyAlignment="1" applyProtection="1">
      <alignment horizontal="left"/>
      <protection/>
    </xf>
    <xf numFmtId="164" fontId="1" fillId="0" borderId="9" xfId="20" applyFont="1" applyBorder="1" applyAlignment="1" applyProtection="1">
      <alignment wrapText="1"/>
      <protection/>
    </xf>
    <xf numFmtId="166" fontId="0" fillId="0" borderId="9" xfId="20" applyNumberFormat="1" applyFont="1" applyBorder="1" applyProtection="1">
      <alignment/>
      <protection/>
    </xf>
    <xf numFmtId="164" fontId="0" fillId="0" borderId="10" xfId="20" applyBorder="1" applyAlignment="1">
      <alignment horizontal="left"/>
      <protection/>
    </xf>
    <xf numFmtId="164" fontId="1" fillId="0" borderId="11" xfId="20" applyFont="1" applyBorder="1" applyAlignment="1">
      <alignment wrapText="1"/>
      <protection/>
    </xf>
    <xf numFmtId="166" fontId="0" fillId="0" borderId="1" xfId="20" applyNumberFormat="1" applyFont="1" applyBorder="1" applyAlignment="1">
      <alignment wrapText="1"/>
      <protection/>
    </xf>
    <xf numFmtId="164" fontId="0" fillId="0" borderId="10" xfId="20" applyBorder="1">
      <alignment/>
      <protection/>
    </xf>
    <xf numFmtId="164" fontId="0" fillId="0" borderId="0" xfId="20" applyAlignment="1">
      <alignment horizontal="left"/>
      <protection/>
    </xf>
    <xf numFmtId="164" fontId="0" fillId="0" borderId="0" xfId="20" applyFont="1" applyProtection="1">
      <alignment/>
      <protection/>
    </xf>
    <xf numFmtId="164" fontId="1" fillId="0" borderId="0" xfId="20" applyFont="1" applyAlignment="1" applyProtection="1">
      <alignment horizontal="center" wrapText="1"/>
      <protection/>
    </xf>
    <xf numFmtId="164" fontId="0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/>
      <protection/>
    </xf>
    <xf numFmtId="164" fontId="0" fillId="0" borderId="0" xfId="20" applyAlignment="1" applyProtection="1">
      <alignment/>
      <protection/>
    </xf>
    <xf numFmtId="164" fontId="0" fillId="0" borderId="12" xfId="20" applyFont="1" applyBorder="1" applyAlignment="1" applyProtection="1">
      <alignment horizontal="center" vertical="center" wrapText="1"/>
      <protection/>
    </xf>
    <xf numFmtId="164" fontId="1" fillId="0" borderId="12" xfId="20" applyFont="1" applyBorder="1" applyAlignment="1" applyProtection="1">
      <alignment horizontal="center" vertical="center" wrapText="1"/>
      <protection/>
    </xf>
    <xf numFmtId="164" fontId="0" fillId="0" borderId="0" xfId="20" applyBorder="1" applyAlignment="1">
      <alignment horizontal="center" vertical="center"/>
      <protection/>
    </xf>
    <xf numFmtId="169" fontId="0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4" fontId="7" fillId="4" borderId="1" xfId="20" applyFont="1" applyFill="1" applyBorder="1" applyAlignment="1" applyProtection="1">
      <alignment horizontal="left" wrapText="1"/>
      <protection/>
    </xf>
    <xf numFmtId="164" fontId="7" fillId="4" borderId="1" xfId="20" applyFont="1" applyFill="1" applyBorder="1" applyAlignment="1" applyProtection="1">
      <alignment wrapText="1"/>
      <protection/>
    </xf>
    <xf numFmtId="164" fontId="4" fillId="3" borderId="1" xfId="20" applyFont="1" applyFill="1" applyBorder="1" applyAlignment="1" applyProtection="1">
      <alignment horizontal="left" wrapText="1"/>
      <protection/>
    </xf>
    <xf numFmtId="164" fontId="4" fillId="3" borderId="1" xfId="20" applyFont="1" applyFill="1" applyBorder="1" applyAlignment="1" applyProtection="1">
      <alignment wrapText="1"/>
      <protection/>
    </xf>
    <xf numFmtId="166" fontId="4" fillId="3" borderId="1" xfId="20" applyNumberFormat="1" applyFont="1" applyFill="1" applyBorder="1" applyProtection="1">
      <alignment/>
      <protection/>
    </xf>
    <xf numFmtId="164" fontId="0" fillId="0" borderId="0" xfId="20" applyFont="1" applyFill="1">
      <alignment/>
      <protection/>
    </xf>
    <xf numFmtId="164" fontId="4" fillId="6" borderId="1" xfId="20" applyFont="1" applyFill="1" applyBorder="1" applyAlignment="1" applyProtection="1">
      <alignment horizontal="left" wrapText="1"/>
      <protection/>
    </xf>
    <xf numFmtId="164" fontId="4" fillId="6" borderId="1" xfId="20" applyFont="1" applyFill="1" applyBorder="1" applyAlignment="1" applyProtection="1">
      <alignment wrapText="1"/>
      <protection/>
    </xf>
    <xf numFmtId="166" fontId="4" fillId="6" borderId="1" xfId="20" applyNumberFormat="1" applyFont="1" applyFill="1" applyBorder="1" applyProtection="1">
      <alignment/>
      <protection/>
    </xf>
    <xf numFmtId="164" fontId="4" fillId="0" borderId="0" xfId="20" applyFont="1" applyFill="1">
      <alignment/>
      <protection/>
    </xf>
    <xf numFmtId="164" fontId="4" fillId="7" borderId="2" xfId="20" applyFont="1" applyFill="1" applyBorder="1" applyAlignment="1" applyProtection="1">
      <alignment horizontal="left" wrapText="1"/>
      <protection/>
    </xf>
    <xf numFmtId="164" fontId="4" fillId="7" borderId="2" xfId="20" applyFont="1" applyFill="1" applyBorder="1" applyAlignment="1" applyProtection="1">
      <alignment wrapText="1"/>
      <protection/>
    </xf>
    <xf numFmtId="166" fontId="4" fillId="7" borderId="2" xfId="20" applyNumberFormat="1" applyFont="1" applyFill="1" applyBorder="1" applyProtection="1">
      <alignment/>
      <protection/>
    </xf>
    <xf numFmtId="164" fontId="4" fillId="5" borderId="3" xfId="20" applyFont="1" applyFill="1" applyBorder="1" applyAlignment="1" applyProtection="1">
      <alignment horizontal="left" wrapText="1"/>
      <protection/>
    </xf>
    <xf numFmtId="164" fontId="4" fillId="5" borderId="3" xfId="20" applyFont="1" applyFill="1" applyBorder="1" applyAlignment="1" applyProtection="1">
      <alignment wrapText="1"/>
      <protection/>
    </xf>
    <xf numFmtId="164" fontId="0" fillId="0" borderId="3" xfId="20" applyFont="1" applyBorder="1" applyAlignment="1" applyProtection="1">
      <alignment horizontal="left" wrapText="1"/>
      <protection/>
    </xf>
    <xf numFmtId="164" fontId="0" fillId="0" borderId="3" xfId="20" applyFont="1" applyBorder="1" applyAlignment="1" applyProtection="1">
      <alignment wrapText="1"/>
      <protection/>
    </xf>
    <xf numFmtId="166" fontId="0" fillId="0" borderId="3" xfId="20" applyNumberFormat="1" applyFont="1" applyFill="1" applyBorder="1" applyProtection="1">
      <alignment/>
      <protection/>
    </xf>
    <xf numFmtId="164" fontId="0" fillId="0" borderId="7" xfId="20" applyFont="1" applyBorder="1" applyAlignment="1" applyProtection="1">
      <alignment horizontal="left" wrapText="1"/>
      <protection/>
    </xf>
    <xf numFmtId="164" fontId="0" fillId="0" borderId="7" xfId="20" applyFont="1" applyBorder="1" applyAlignment="1" applyProtection="1">
      <alignment wrapText="1"/>
      <protection/>
    </xf>
    <xf numFmtId="166" fontId="0" fillId="2" borderId="7" xfId="20" applyNumberFormat="1" applyFont="1" applyFill="1" applyBorder="1" applyProtection="1">
      <alignment/>
      <protection/>
    </xf>
    <xf numFmtId="164" fontId="4" fillId="5" borderId="2" xfId="20" applyFont="1" applyFill="1" applyBorder="1" applyAlignment="1" applyProtection="1">
      <alignment horizontal="left" wrapText="1"/>
      <protection/>
    </xf>
    <xf numFmtId="164" fontId="4" fillId="5" borderId="2" xfId="20" applyFont="1" applyFill="1" applyBorder="1" applyAlignment="1" applyProtection="1">
      <alignment wrapText="1"/>
      <protection/>
    </xf>
    <xf numFmtId="164" fontId="0" fillId="0" borderId="9" xfId="20" applyFont="1" applyBorder="1" applyAlignment="1" applyProtection="1">
      <alignment horizontal="left" wrapText="1"/>
      <protection/>
    </xf>
    <xf numFmtId="164" fontId="0" fillId="0" borderId="9" xfId="20" applyFont="1" applyBorder="1" applyAlignment="1" applyProtection="1">
      <alignment wrapText="1"/>
      <protection/>
    </xf>
    <xf numFmtId="166" fontId="0" fillId="0" borderId="9" xfId="20" applyNumberFormat="1" applyFont="1" applyFill="1" applyBorder="1" applyProtection="1">
      <alignment/>
      <protection/>
    </xf>
    <xf numFmtId="164" fontId="0" fillId="0" borderId="0" xfId="20" applyBorder="1" applyProtection="1">
      <alignment/>
      <protection/>
    </xf>
    <xf numFmtId="164" fontId="1" fillId="0" borderId="0" xfId="20" applyFont="1" applyBorder="1" applyAlignment="1" applyProtection="1">
      <alignment wrapText="1"/>
      <protection/>
    </xf>
    <xf numFmtId="164" fontId="1" fillId="0" borderId="0" xfId="20" applyFont="1">
      <alignment/>
      <protection/>
    </xf>
    <xf numFmtId="166" fontId="0" fillId="0" borderId="0" xfId="20" applyNumberFormat="1" applyFont="1" applyFill="1" applyBorder="1" applyProtection="1">
      <alignment/>
      <protection/>
    </xf>
    <xf numFmtId="166" fontId="4" fillId="5" borderId="3" xfId="20" applyNumberFormat="1" applyFont="1" applyFill="1" applyBorder="1" applyProtection="1">
      <alignment/>
      <protection/>
    </xf>
    <xf numFmtId="164" fontId="0" fillId="0" borderId="7" xfId="20" applyFont="1" applyBorder="1" applyAlignment="1" applyProtection="1">
      <alignment horizontal="left"/>
      <protection/>
    </xf>
    <xf numFmtId="164" fontId="1" fillId="0" borderId="7" xfId="20" applyFont="1" applyBorder="1" applyAlignment="1" applyProtection="1">
      <alignment wrapText="1"/>
      <protection/>
    </xf>
    <xf numFmtId="166" fontId="0" fillId="0" borderId="7" xfId="20" applyNumberFormat="1" applyFont="1" applyFill="1" applyBorder="1" applyProtection="1">
      <alignment/>
      <protection/>
    </xf>
    <xf numFmtId="164" fontId="0" fillId="0" borderId="9" xfId="20" applyFont="1" applyBorder="1" applyAlignment="1" applyProtection="1">
      <alignment horizontal="left"/>
      <protection/>
    </xf>
    <xf numFmtId="164" fontId="0" fillId="4" borderId="12" xfId="20" applyFill="1" applyBorder="1">
      <alignment/>
      <protection/>
    </xf>
    <xf numFmtId="164" fontId="1" fillId="4" borderId="13" xfId="20" applyFont="1" applyFill="1" applyBorder="1" applyAlignment="1">
      <alignment wrapText="1"/>
      <protection/>
    </xf>
    <xf numFmtId="164" fontId="4" fillId="4" borderId="14" xfId="20" applyFont="1" applyFill="1" applyBorder="1">
      <alignment/>
      <protection/>
    </xf>
    <xf numFmtId="164" fontId="8" fillId="4" borderId="15" xfId="20" applyFont="1" applyFill="1" applyBorder="1" applyAlignment="1">
      <alignment wrapText="1"/>
      <protection/>
    </xf>
    <xf numFmtId="166" fontId="7" fillId="4" borderId="14" xfId="20" applyNumberFormat="1" applyFont="1" applyFill="1" applyBorder="1">
      <alignment/>
      <protection/>
    </xf>
    <xf numFmtId="166" fontId="4" fillId="4" borderId="14" xfId="20" applyNumberFormat="1" applyFont="1" applyFill="1" applyBorder="1">
      <alignment/>
      <protection/>
    </xf>
    <xf numFmtId="164" fontId="4" fillId="0" borderId="0" xfId="20" applyFont="1">
      <alignment/>
      <protection/>
    </xf>
    <xf numFmtId="164" fontId="4" fillId="5" borderId="1" xfId="20" applyFont="1" applyFill="1" applyBorder="1">
      <alignment/>
      <protection/>
    </xf>
    <xf numFmtId="164" fontId="5" fillId="5" borderId="11" xfId="20" applyFont="1" applyFill="1" applyBorder="1" applyAlignment="1">
      <alignment wrapText="1"/>
      <protection/>
    </xf>
    <xf numFmtId="166" fontId="0" fillId="5" borderId="1" xfId="20" applyNumberFormat="1" applyFill="1" applyBorder="1">
      <alignment/>
      <protection/>
    </xf>
    <xf numFmtId="164" fontId="0" fillId="2" borderId="1" xfId="20" applyFill="1" applyBorder="1">
      <alignment/>
      <protection/>
    </xf>
    <xf numFmtId="164" fontId="1" fillId="2" borderId="11" xfId="20" applyFont="1" applyFill="1" applyBorder="1" applyAlignment="1">
      <alignment wrapText="1"/>
      <protection/>
    </xf>
    <xf numFmtId="166" fontId="0" fillId="2" borderId="1" xfId="20" applyNumberFormat="1" applyFill="1" applyBorder="1">
      <alignment/>
      <protection/>
    </xf>
    <xf numFmtId="166" fontId="0" fillId="0" borderId="1" xfId="20" applyNumberFormat="1" applyFont="1" applyFill="1" applyBorder="1" applyProtection="1">
      <alignment/>
      <protection/>
    </xf>
    <xf numFmtId="164" fontId="0" fillId="0" borderId="0" xfId="20" applyFont="1" applyBorder="1" applyAlignment="1">
      <alignment horizontal="left"/>
      <protection/>
    </xf>
    <xf numFmtId="164" fontId="1" fillId="0" borderId="0" xfId="20" applyFont="1" applyBorder="1" applyAlignment="1">
      <alignment wrapText="1"/>
      <protection/>
    </xf>
    <xf numFmtId="164" fontId="0" fillId="0" borderId="0" xfId="20" applyBorder="1" applyAlignment="1">
      <alignment horizontal="left"/>
      <protection/>
    </xf>
    <xf numFmtId="164" fontId="5" fillId="0" borderId="0" xfId="20" applyFont="1" applyAlignment="1">
      <alignment wrapText="1"/>
      <protection/>
    </xf>
    <xf numFmtId="164" fontId="0" fillId="0" borderId="12" xfId="20" applyFont="1" applyBorder="1" applyAlignment="1" applyProtection="1">
      <alignment horizontal="center" vertical="center" wrapText="1"/>
      <protection/>
    </xf>
    <xf numFmtId="164" fontId="0" fillId="0" borderId="1" xfId="20" applyBorder="1" applyAlignment="1" applyProtection="1">
      <alignment horizontal="center"/>
      <protection/>
    </xf>
    <xf numFmtId="164" fontId="0" fillId="0" borderId="1" xfId="20" applyFont="1" applyBorder="1" applyAlignment="1" applyProtection="1">
      <alignment horizontal="center" wrapText="1"/>
      <protection/>
    </xf>
    <xf numFmtId="164" fontId="7" fillId="4" borderId="2" xfId="20" applyFont="1" applyFill="1" applyBorder="1" applyAlignment="1" applyProtection="1">
      <alignment horizontal="left"/>
      <protection/>
    </xf>
    <xf numFmtId="164" fontId="8" fillId="4" borderId="2" xfId="20" applyFont="1" applyFill="1" applyBorder="1" applyAlignment="1" applyProtection="1">
      <alignment wrapText="1"/>
      <protection/>
    </xf>
    <xf numFmtId="166" fontId="4" fillId="4" borderId="2" xfId="20" applyNumberFormat="1" applyFont="1" applyFill="1" applyBorder="1" applyProtection="1">
      <alignment/>
      <protection/>
    </xf>
    <xf numFmtId="166" fontId="0" fillId="0" borderId="9" xfId="20" applyNumberFormat="1" applyFont="1" applyFill="1" applyBorder="1" applyProtection="1">
      <alignment/>
      <protection locked="0"/>
    </xf>
    <xf numFmtId="164" fontId="4" fillId="0" borderId="0" xfId="20" applyFont="1" applyBorder="1" applyAlignment="1" applyProtection="1">
      <alignment horizontal="left"/>
      <protection/>
    </xf>
    <xf numFmtId="164" fontId="5" fillId="0" borderId="0" xfId="20" applyFont="1" applyBorder="1" applyAlignment="1" applyProtection="1">
      <alignment wrapText="1"/>
      <protection/>
    </xf>
    <xf numFmtId="164" fontId="0" fillId="0" borderId="0" xfId="20" applyBorder="1" applyAlignment="1" applyProtection="1">
      <alignment horizontal="left"/>
      <protection/>
    </xf>
    <xf numFmtId="164" fontId="0" fillId="0" borderId="1" xfId="20" applyFont="1" applyBorder="1" applyAlignment="1" applyProtection="1">
      <alignment horizontal="center" vertical="center" wrapText="1"/>
      <protection/>
    </xf>
    <xf numFmtId="164" fontId="7" fillId="4" borderId="5" xfId="20" applyFont="1" applyFill="1" applyBorder="1" applyAlignment="1" applyProtection="1">
      <alignment horizontal="left"/>
      <protection/>
    </xf>
    <xf numFmtId="164" fontId="8" fillId="4" borderId="5" xfId="20" applyFont="1" applyFill="1" applyBorder="1" applyAlignment="1" applyProtection="1">
      <alignment wrapText="1"/>
      <protection/>
    </xf>
    <xf numFmtId="166" fontId="4" fillId="4" borderId="5" xfId="20" applyNumberFormat="1" applyFont="1" applyFill="1" applyBorder="1" applyAlignment="1" applyProtection="1">
      <alignment horizontal="right"/>
      <protection/>
    </xf>
    <xf numFmtId="166" fontId="0" fillId="5" borderId="3" xfId="20" applyNumberFormat="1" applyFont="1" applyFill="1" applyBorder="1" applyAlignment="1" applyProtection="1">
      <alignment horizontal="right"/>
      <protection/>
    </xf>
    <xf numFmtId="168" fontId="4" fillId="0" borderId="0" xfId="15" applyFont="1" applyFill="1" applyBorder="1" applyAlignment="1" applyProtection="1">
      <alignment/>
      <protection/>
    </xf>
    <xf numFmtId="166" fontId="0" fillId="0" borderId="3" xfId="20" applyNumberFormat="1" applyFont="1" applyFill="1" applyBorder="1" applyAlignment="1" applyProtection="1">
      <alignment horizontal="right"/>
      <protection/>
    </xf>
    <xf numFmtId="164" fontId="7" fillId="4" borderId="3" xfId="20" applyFont="1" applyFill="1" applyBorder="1" applyAlignment="1" applyProtection="1">
      <alignment horizontal="left"/>
      <protection/>
    </xf>
    <xf numFmtId="164" fontId="8" fillId="4" borderId="3" xfId="20" applyFont="1" applyFill="1" applyBorder="1" applyAlignment="1" applyProtection="1">
      <alignment wrapText="1"/>
      <protection/>
    </xf>
    <xf numFmtId="166" fontId="7" fillId="4" borderId="3" xfId="20" applyNumberFormat="1" applyFont="1" applyFill="1" applyBorder="1" applyAlignment="1" applyProtection="1">
      <alignment horizontal="right"/>
      <protection/>
    </xf>
    <xf numFmtId="166" fontId="4" fillId="4" borderId="3" xfId="20" applyNumberFormat="1" applyFont="1" applyFill="1" applyBorder="1" applyAlignment="1" applyProtection="1">
      <alignment horizontal="right"/>
      <protection/>
    </xf>
    <xf numFmtId="166" fontId="4" fillId="5" borderId="3" xfId="20" applyNumberFormat="1" applyFont="1" applyFill="1" applyBorder="1" applyAlignment="1" applyProtection="1">
      <alignment horizontal="right"/>
      <protection/>
    </xf>
    <xf numFmtId="164" fontId="0" fillId="2" borderId="7" xfId="20" applyFont="1" applyFill="1" applyBorder="1" applyAlignment="1" applyProtection="1">
      <alignment horizontal="left"/>
      <protection/>
    </xf>
    <xf numFmtId="166" fontId="0" fillId="2" borderId="3" xfId="20" applyNumberFormat="1" applyFont="1" applyFill="1" applyBorder="1" applyAlignment="1" applyProtection="1">
      <alignment horizontal="right"/>
      <protection/>
    </xf>
    <xf numFmtId="164" fontId="4" fillId="2" borderId="0" xfId="20" applyFont="1" applyFill="1">
      <alignment/>
      <protection/>
    </xf>
    <xf numFmtId="164" fontId="4" fillId="5" borderId="7" xfId="20" applyFont="1" applyFill="1" applyBorder="1" applyAlignment="1" applyProtection="1">
      <alignment horizontal="left"/>
      <protection/>
    </xf>
    <xf numFmtId="164" fontId="5" fillId="5" borderId="3" xfId="20" applyFont="1" applyFill="1" applyBorder="1" applyAlignment="1" applyProtection="1">
      <alignment horizontal="left"/>
      <protection/>
    </xf>
    <xf numFmtId="166" fontId="4" fillId="2" borderId="0" xfId="20" applyNumberFormat="1" applyFont="1" applyFill="1" applyBorder="1" applyProtection="1">
      <alignment/>
      <protection/>
    </xf>
    <xf numFmtId="166" fontId="0" fillId="0" borderId="9" xfId="20" applyNumberFormat="1" applyFont="1" applyFill="1" applyBorder="1" applyAlignment="1" applyProtection="1">
      <alignment horizontal="right"/>
      <protection/>
    </xf>
    <xf numFmtId="164" fontId="4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wrapText="1"/>
      <protection/>
    </xf>
    <xf numFmtId="164" fontId="1" fillId="0" borderId="1" xfId="20" applyFont="1" applyBorder="1" applyAlignment="1" applyProtection="1">
      <alignment horizontal="center" vertical="center" wrapText="1"/>
      <protection/>
    </xf>
    <xf numFmtId="164" fontId="8" fillId="4" borderId="1" xfId="20" applyFont="1" applyFill="1" applyBorder="1" applyAlignment="1" applyProtection="1">
      <alignment horizontal="left"/>
      <protection/>
    </xf>
    <xf numFmtId="166" fontId="7" fillId="4" borderId="1" xfId="20" applyNumberFormat="1" applyFont="1" applyFill="1" applyBorder="1" applyAlignment="1" applyProtection="1">
      <alignment horizontal="right" wrapText="1"/>
      <protection/>
    </xf>
    <xf numFmtId="164" fontId="5" fillId="6" borderId="1" xfId="20" applyFont="1" applyFill="1" applyBorder="1" applyAlignment="1" applyProtection="1">
      <alignment horizontal="left" wrapText="1"/>
      <protection/>
    </xf>
    <xf numFmtId="166" fontId="4" fillId="6" borderId="10" xfId="20" applyNumberFormat="1" applyFont="1" applyFill="1" applyBorder="1" applyAlignment="1">
      <alignment horizontal="right" wrapText="1"/>
      <protection/>
    </xf>
    <xf numFmtId="166" fontId="4" fillId="6" borderId="1" xfId="20" applyNumberFormat="1" applyFont="1" applyFill="1" applyBorder="1" applyAlignment="1">
      <alignment horizontal="right" wrapText="1"/>
      <protection/>
    </xf>
    <xf numFmtId="164" fontId="5" fillId="6" borderId="1" xfId="20" applyFont="1" applyFill="1" applyBorder="1" applyAlignment="1" applyProtection="1">
      <alignment horizontal="left"/>
      <protection/>
    </xf>
    <xf numFmtId="164" fontId="5" fillId="6" borderId="1" xfId="20" applyFont="1" applyFill="1" applyBorder="1" applyAlignment="1" applyProtection="1">
      <alignment wrapText="1"/>
      <protection/>
    </xf>
    <xf numFmtId="166" fontId="4" fillId="6" borderId="1" xfId="20" applyNumberFormat="1" applyFont="1" applyFill="1" applyBorder="1" applyAlignment="1" applyProtection="1">
      <alignment horizontal="right" wrapText="1"/>
      <protection/>
    </xf>
    <xf numFmtId="164" fontId="5" fillId="7" borderId="1" xfId="20" applyFont="1" applyFill="1" applyBorder="1" applyAlignment="1" applyProtection="1">
      <alignment horizontal="left"/>
      <protection/>
    </xf>
    <xf numFmtId="164" fontId="5" fillId="7" borderId="1" xfId="20" applyFont="1" applyFill="1" applyBorder="1" applyAlignment="1" applyProtection="1">
      <alignment wrapText="1"/>
      <protection/>
    </xf>
    <xf numFmtId="166" fontId="4" fillId="7" borderId="1" xfId="20" applyNumberFormat="1" applyFont="1" applyFill="1" applyBorder="1" applyAlignment="1" applyProtection="1">
      <alignment horizontal="right" wrapText="1"/>
      <protection/>
    </xf>
    <xf numFmtId="166" fontId="4" fillId="7" borderId="1" xfId="20" applyNumberFormat="1" applyFont="1" applyFill="1" applyBorder="1" applyProtection="1">
      <alignment/>
      <protection/>
    </xf>
    <xf numFmtId="164" fontId="5" fillId="5" borderId="1" xfId="20" applyFont="1" applyFill="1" applyBorder="1" applyAlignment="1" applyProtection="1">
      <alignment horizontal="left"/>
      <protection/>
    </xf>
    <xf numFmtId="164" fontId="5" fillId="5" borderId="1" xfId="20" applyFont="1" applyFill="1" applyBorder="1" applyAlignment="1" applyProtection="1">
      <alignment wrapText="1"/>
      <protection/>
    </xf>
    <xf numFmtId="166" fontId="4" fillId="5" borderId="1" xfId="20" applyNumberFormat="1" applyFont="1" applyFill="1" applyBorder="1" applyAlignment="1" applyProtection="1">
      <alignment horizontal="right" wrapText="1"/>
      <protection/>
    </xf>
    <xf numFmtId="166" fontId="4" fillId="5" borderId="1" xfId="20" applyNumberFormat="1" applyFont="1" applyFill="1" applyBorder="1" applyProtection="1">
      <alignment/>
      <protection/>
    </xf>
    <xf numFmtId="164" fontId="1" fillId="0" borderId="1" xfId="20" applyFont="1" applyBorder="1" applyAlignment="1" applyProtection="1">
      <alignment horizontal="left"/>
      <protection/>
    </xf>
    <xf numFmtId="164" fontId="1" fillId="0" borderId="1" xfId="20" applyFont="1" applyBorder="1" applyAlignment="1" applyProtection="1">
      <alignment wrapText="1"/>
      <protection/>
    </xf>
    <xf numFmtId="166" fontId="0" fillId="0" borderId="1" xfId="20" applyNumberFormat="1" applyFont="1" applyBorder="1" applyAlignment="1" applyProtection="1">
      <alignment horizontal="right" wrapText="1"/>
      <protection/>
    </xf>
    <xf numFmtId="164" fontId="1" fillId="0" borderId="12" xfId="20" applyFont="1" applyBorder="1" applyAlignment="1" applyProtection="1">
      <alignment horizontal="left"/>
      <protection/>
    </xf>
    <xf numFmtId="164" fontId="1" fillId="0" borderId="12" xfId="20" applyFont="1" applyBorder="1" applyAlignment="1" applyProtection="1">
      <alignment wrapText="1"/>
      <protection/>
    </xf>
    <xf numFmtId="166" fontId="0" fillId="0" borderId="12" xfId="20" applyNumberFormat="1" applyFont="1" applyBorder="1" applyAlignment="1" applyProtection="1">
      <alignment horizontal="right" wrapText="1"/>
      <protection/>
    </xf>
    <xf numFmtId="166" fontId="0" fillId="0" borderId="12" xfId="20" applyNumberFormat="1" applyFont="1" applyFill="1" applyBorder="1" applyProtection="1">
      <alignment/>
      <protection/>
    </xf>
    <xf numFmtId="164" fontId="1" fillId="0" borderId="4" xfId="20" applyFont="1" applyBorder="1" applyAlignment="1" applyProtection="1">
      <alignment horizontal="left"/>
      <protection/>
    </xf>
    <xf numFmtId="164" fontId="1" fillId="0" borderId="14" xfId="20" applyFont="1" applyBorder="1" applyAlignment="1" applyProtection="1">
      <alignment wrapText="1"/>
      <protection/>
    </xf>
    <xf numFmtId="166" fontId="0" fillId="0" borderId="4" xfId="20" applyNumberFormat="1" applyFont="1" applyBorder="1" applyAlignment="1" applyProtection="1">
      <alignment horizontal="right" wrapText="1"/>
      <protection/>
    </xf>
    <xf numFmtId="166" fontId="0" fillId="0" borderId="14" xfId="20" applyNumberFormat="1" applyFont="1" applyFill="1" applyBorder="1" applyProtection="1">
      <alignment/>
      <protection/>
    </xf>
    <xf numFmtId="164" fontId="4" fillId="0" borderId="0" xfId="20" applyFont="1" applyBorder="1">
      <alignment/>
      <protection/>
    </xf>
    <xf numFmtId="164" fontId="5" fillId="5" borderId="1" xfId="20" applyFont="1" applyFill="1" applyBorder="1" applyAlignment="1" applyProtection="1">
      <alignment horizontal="left"/>
      <protection/>
    </xf>
    <xf numFmtId="166" fontId="4" fillId="5" borderId="1" xfId="20" applyNumberFormat="1" applyFont="1" applyFill="1" applyBorder="1" applyAlignment="1" applyProtection="1">
      <alignment horizontal="right"/>
      <protection/>
    </xf>
    <xf numFmtId="164" fontId="1" fillId="0" borderId="1" xfId="20" applyFont="1" applyBorder="1" applyAlignment="1" applyProtection="1">
      <alignment horizontal="left" wrapText="1"/>
      <protection/>
    </xf>
    <xf numFmtId="170" fontId="5" fillId="5" borderId="1" xfId="20" applyNumberFormat="1" applyFont="1" applyFill="1" applyBorder="1" applyAlignment="1">
      <alignment horizontal="left"/>
      <protection/>
    </xf>
    <xf numFmtId="171" fontId="5" fillId="5" borderId="1" xfId="20" applyNumberFormat="1" applyFont="1" applyFill="1" applyBorder="1" applyAlignment="1" applyProtection="1">
      <alignment wrapText="1"/>
      <protection/>
    </xf>
    <xf numFmtId="166" fontId="9" fillId="0" borderId="1" xfId="20" applyNumberFormat="1" applyFont="1" applyBorder="1" applyAlignment="1" applyProtection="1">
      <alignment horizontal="right" wrapText="1"/>
      <protection/>
    </xf>
    <xf numFmtId="164" fontId="5" fillId="7" borderId="1" xfId="20" applyFont="1" applyFill="1" applyBorder="1">
      <alignment/>
      <protection/>
    </xf>
    <xf numFmtId="164" fontId="1" fillId="7" borderId="1" xfId="20" applyFont="1" applyFill="1" applyBorder="1" applyAlignment="1">
      <alignment wrapText="1"/>
      <protection/>
    </xf>
    <xf numFmtId="166" fontId="4" fillId="7" borderId="1" xfId="20" applyNumberFormat="1" applyFont="1" applyFill="1" applyBorder="1" applyAlignment="1">
      <alignment horizontal="right" wrapText="1"/>
      <protection/>
    </xf>
    <xf numFmtId="166" fontId="4" fillId="7" borderId="1" xfId="20" applyNumberFormat="1" applyFont="1" applyFill="1" applyBorder="1">
      <alignment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right"/>
      <protection/>
    </xf>
    <xf numFmtId="164" fontId="5" fillId="5" borderId="1" xfId="20" applyFont="1" applyFill="1" applyBorder="1" applyAlignment="1">
      <alignment horizontal="left"/>
      <protection/>
    </xf>
    <xf numFmtId="164" fontId="5" fillId="5" borderId="1" xfId="20" applyFont="1" applyFill="1" applyBorder="1" applyAlignment="1">
      <alignment wrapText="1"/>
      <protection/>
    </xf>
    <xf numFmtId="166" fontId="4" fillId="5" borderId="1" xfId="20" applyNumberFormat="1" applyFont="1" applyFill="1" applyBorder="1" applyAlignment="1">
      <alignment horizontal="right" wrapText="1"/>
      <protection/>
    </xf>
    <xf numFmtId="166" fontId="4" fillId="5" borderId="1" xfId="20" applyNumberFormat="1" applyFont="1" applyFill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Font="1" applyBorder="1" applyAlignment="1">
      <alignment wrapText="1"/>
      <protection/>
    </xf>
    <xf numFmtId="166" fontId="0" fillId="0" borderId="1" xfId="20" applyNumberFormat="1" applyFont="1" applyBorder="1" applyAlignment="1">
      <alignment horizontal="right" wrapText="1"/>
      <protection/>
    </xf>
    <xf numFmtId="164" fontId="5" fillId="7" borderId="1" xfId="20" applyFont="1" applyFill="1" applyBorder="1" applyAlignment="1">
      <alignment horizontal="left"/>
      <protection/>
    </xf>
    <xf numFmtId="164" fontId="8" fillId="4" borderId="1" xfId="20" applyFont="1" applyFill="1" applyBorder="1" applyAlignment="1">
      <alignment horizontal="left"/>
      <protection/>
    </xf>
    <xf numFmtId="164" fontId="8" fillId="4" borderId="1" xfId="20" applyFont="1" applyFill="1" applyBorder="1" applyAlignment="1">
      <alignment wrapText="1"/>
      <protection/>
    </xf>
    <xf numFmtId="166" fontId="7" fillId="4" borderId="1" xfId="20" applyNumberFormat="1" applyFont="1" applyFill="1" applyBorder="1" applyAlignment="1">
      <alignment horizontal="right" wrapText="1"/>
      <protection/>
    </xf>
    <xf numFmtId="166" fontId="7" fillId="4" borderId="1" xfId="20" applyNumberFormat="1" applyFont="1" applyFill="1" applyBorder="1" applyAlignment="1">
      <alignment horizontal="right" wrapText="1"/>
      <protection/>
    </xf>
    <xf numFmtId="166" fontId="7" fillId="4" borderId="1" xfId="20" applyNumberFormat="1" applyFont="1" applyFill="1" applyBorder="1">
      <alignment/>
      <protection/>
    </xf>
    <xf numFmtId="164" fontId="5" fillId="4" borderId="1" xfId="20" applyFont="1" applyFill="1" applyBorder="1" applyAlignment="1">
      <alignment horizontal="left"/>
      <protection/>
    </xf>
    <xf numFmtId="164" fontId="1" fillId="4" borderId="1" xfId="20" applyFont="1" applyFill="1" applyBorder="1" applyAlignment="1">
      <alignment wrapText="1"/>
      <protection/>
    </xf>
    <xf numFmtId="164" fontId="5" fillId="6" borderId="1" xfId="20" applyFont="1" applyFill="1" applyBorder="1" applyAlignment="1">
      <alignment horizontal="left" wrapText="1"/>
      <protection/>
    </xf>
    <xf numFmtId="166" fontId="4" fillId="6" borderId="1" xfId="20" applyNumberFormat="1" applyFont="1" applyFill="1" applyBorder="1">
      <alignment/>
      <protection/>
    </xf>
    <xf numFmtId="164" fontId="5" fillId="7" borderId="1" xfId="20" applyFont="1" applyFill="1" applyBorder="1" applyAlignment="1">
      <alignment wrapText="1"/>
      <protection/>
    </xf>
    <xf numFmtId="166" fontId="4" fillId="7" borderId="1" xfId="20" applyNumberFormat="1" applyFont="1" applyFill="1" applyBorder="1" applyAlignment="1">
      <alignment horizontal="right" wrapText="1"/>
      <protection/>
    </xf>
    <xf numFmtId="164" fontId="5" fillId="6" borderId="1" xfId="20" applyFont="1" applyFill="1" applyBorder="1" applyAlignment="1">
      <alignment horizontal="left"/>
      <protection/>
    </xf>
    <xf numFmtId="172" fontId="1" fillId="6" borderId="1" xfId="19" applyFont="1" applyFill="1" applyBorder="1" applyAlignment="1" applyProtection="1">
      <alignment wrapText="1"/>
      <protection/>
    </xf>
    <xf numFmtId="166" fontId="4" fillId="6" borderId="1" xfId="19" applyNumberFormat="1" applyFont="1" applyFill="1" applyBorder="1" applyAlignment="1" applyProtection="1">
      <alignment horizontal="right" wrapText="1"/>
      <protection/>
    </xf>
    <xf numFmtId="164" fontId="1" fillId="7" borderId="1" xfId="20" applyFont="1" applyFill="1" applyBorder="1" applyAlignment="1" applyProtection="1">
      <alignment wrapText="1"/>
      <protection/>
    </xf>
    <xf numFmtId="166" fontId="4" fillId="7" borderId="1" xfId="20" applyNumberFormat="1" applyFont="1" applyFill="1" applyBorder="1" applyAlignment="1" applyProtection="1">
      <alignment horizontal="right" wrapText="1"/>
      <protection/>
    </xf>
    <xf numFmtId="164" fontId="5" fillId="7" borderId="16" xfId="20" applyFont="1" applyFill="1" applyBorder="1" applyAlignment="1" applyProtection="1">
      <alignment horizontal="left"/>
      <protection/>
    </xf>
    <xf numFmtId="164" fontId="1" fillId="7" borderId="10" xfId="20" applyFont="1" applyFill="1" applyBorder="1" applyAlignment="1" applyProtection="1">
      <alignment wrapText="1"/>
      <protection/>
    </xf>
    <xf numFmtId="166" fontId="4" fillId="7" borderId="10" xfId="20" applyNumberFormat="1" applyFont="1" applyFill="1" applyBorder="1" applyAlignment="1" applyProtection="1">
      <alignment horizontal="right" wrapText="1"/>
      <protection/>
    </xf>
    <xf numFmtId="164" fontId="5" fillId="5" borderId="10" xfId="20" applyFont="1" applyFill="1" applyBorder="1" applyAlignment="1" applyProtection="1">
      <alignment wrapText="1"/>
      <protection/>
    </xf>
    <xf numFmtId="166" fontId="4" fillId="5" borderId="10" xfId="20" applyNumberFormat="1" applyFont="1" applyFill="1" applyBorder="1" applyAlignment="1" applyProtection="1">
      <alignment horizontal="right" wrapText="1"/>
      <protection/>
    </xf>
    <xf numFmtId="166" fontId="0" fillId="5" borderId="1" xfId="20" applyNumberFormat="1" applyFont="1" applyFill="1" applyBorder="1" applyProtection="1">
      <alignment/>
      <protection/>
    </xf>
    <xf numFmtId="164" fontId="1" fillId="0" borderId="10" xfId="20" applyFont="1" applyBorder="1" applyAlignment="1" applyProtection="1">
      <alignment wrapText="1"/>
      <protection/>
    </xf>
    <xf numFmtId="166" fontId="0" fillId="0" borderId="10" xfId="20" applyNumberFormat="1" applyFont="1" applyBorder="1" applyAlignment="1" applyProtection="1">
      <alignment horizontal="right" wrapText="1"/>
      <protection/>
    </xf>
    <xf numFmtId="164" fontId="1" fillId="5" borderId="10" xfId="20" applyFont="1" applyFill="1" applyBorder="1" applyAlignment="1" applyProtection="1">
      <alignment wrapText="1"/>
      <protection/>
    </xf>
    <xf numFmtId="166" fontId="4" fillId="5" borderId="10" xfId="20" applyNumberFormat="1" applyFont="1" applyFill="1" applyBorder="1" applyAlignment="1" applyProtection="1">
      <alignment horizontal="right" wrapText="1"/>
      <protection/>
    </xf>
    <xf numFmtId="166" fontId="4" fillId="5" borderId="1" xfId="20" applyNumberFormat="1" applyFont="1" applyFill="1" applyBorder="1" applyAlignment="1" applyProtection="1">
      <alignment horizontal="right" wrapText="1"/>
      <protection/>
    </xf>
    <xf numFmtId="166" fontId="4" fillId="5" borderId="1" xfId="20" applyNumberFormat="1" applyFont="1" applyFill="1" applyBorder="1" applyProtection="1">
      <alignment/>
      <protection/>
    </xf>
    <xf numFmtId="164" fontId="1" fillId="7" borderId="1" xfId="20" applyFont="1" applyFill="1" applyBorder="1" applyAlignment="1" applyProtection="1">
      <alignment wrapText="1"/>
      <protection/>
    </xf>
    <xf numFmtId="166" fontId="4" fillId="7" borderId="1" xfId="20" applyNumberFormat="1" applyFont="1" applyFill="1" applyBorder="1" applyProtection="1">
      <alignment/>
      <protection/>
    </xf>
    <xf numFmtId="164" fontId="5" fillId="5" borderId="1" xfId="20" applyFont="1" applyFill="1" applyBorder="1" applyAlignment="1" applyProtection="1">
      <alignment wrapText="1"/>
      <protection/>
    </xf>
    <xf numFmtId="164" fontId="1" fillId="5" borderId="1" xfId="20" applyFont="1" applyFill="1" applyBorder="1" applyAlignment="1" applyProtection="1">
      <alignment wrapText="1"/>
      <protection/>
    </xf>
    <xf numFmtId="166" fontId="0" fillId="5" borderId="1" xfId="20" applyNumberFormat="1" applyFont="1" applyFill="1" applyBorder="1" applyAlignment="1" applyProtection="1">
      <alignment horizontal="right" wrapText="1"/>
      <protection/>
    </xf>
    <xf numFmtId="164" fontId="1" fillId="0" borderId="1" xfId="20" applyFont="1" applyBorder="1" applyAlignment="1" applyProtection="1">
      <alignment wrapText="1"/>
      <protection/>
    </xf>
    <xf numFmtId="164" fontId="1" fillId="5" borderId="1" xfId="20" applyFont="1" applyFill="1" applyBorder="1" applyAlignment="1" applyProtection="1">
      <alignment horizontal="left"/>
      <protection/>
    </xf>
    <xf numFmtId="164" fontId="5" fillId="4" borderId="1" xfId="20" applyFont="1" applyFill="1" applyBorder="1" applyAlignment="1" applyProtection="1">
      <alignment horizontal="left"/>
      <protection/>
    </xf>
    <xf numFmtId="164" fontId="5" fillId="4" borderId="1" xfId="20" applyFont="1" applyFill="1" applyBorder="1" applyAlignment="1" applyProtection="1">
      <alignment wrapText="1"/>
      <protection/>
    </xf>
    <xf numFmtId="164" fontId="1" fillId="6" borderId="1" xfId="20" applyFont="1" applyFill="1" applyBorder="1" applyAlignment="1" applyProtection="1">
      <alignment horizontal="left"/>
      <protection/>
    </xf>
    <xf numFmtId="164" fontId="1" fillId="6" borderId="1" xfId="20" applyFont="1" applyFill="1" applyBorder="1" applyAlignment="1" applyProtection="1">
      <alignment wrapText="1"/>
      <protection/>
    </xf>
    <xf numFmtId="166" fontId="4" fillId="6" borderId="1" xfId="20" applyNumberFormat="1" applyFont="1" applyFill="1" applyBorder="1" applyAlignment="1" applyProtection="1">
      <alignment horizontal="right" wrapText="1"/>
      <protection/>
    </xf>
    <xf numFmtId="166" fontId="0" fillId="7" borderId="1" xfId="20" applyNumberFormat="1" applyFont="1" applyFill="1" applyBorder="1" applyAlignment="1" applyProtection="1">
      <alignment horizontal="right" wrapText="1"/>
      <protection/>
    </xf>
    <xf numFmtId="166" fontId="4" fillId="4" borderId="1" xfId="20" applyNumberFormat="1" applyFont="1" applyFill="1" applyBorder="1" applyAlignment="1" applyProtection="1">
      <alignment horizontal="right" wrapText="1"/>
      <protection/>
    </xf>
    <xf numFmtId="166" fontId="7" fillId="4" borderId="1" xfId="20" applyNumberFormat="1" applyFont="1" applyFill="1" applyBorder="1" applyAlignment="1" applyProtection="1">
      <alignment horizontal="right" wrapText="1"/>
      <protection/>
    </xf>
    <xf numFmtId="164" fontId="5" fillId="4" borderId="1" xfId="20" applyFont="1" applyFill="1" applyBorder="1" applyAlignment="1" applyProtection="1">
      <alignment wrapText="1"/>
      <protection/>
    </xf>
    <xf numFmtId="164" fontId="1" fillId="2" borderId="1" xfId="20" applyFont="1" applyFill="1" applyBorder="1" applyAlignment="1" applyProtection="1">
      <alignment horizontal="left"/>
      <protection/>
    </xf>
    <xf numFmtId="164" fontId="1" fillId="2" borderId="1" xfId="20" applyFont="1" applyFill="1" applyBorder="1" applyAlignment="1" applyProtection="1">
      <alignment wrapText="1"/>
      <protection/>
    </xf>
    <xf numFmtId="166" fontId="0" fillId="2" borderId="1" xfId="20" applyNumberFormat="1" applyFont="1" applyFill="1" applyBorder="1" applyAlignment="1" applyProtection="1">
      <alignment horizontal="right" wrapText="1"/>
      <protection/>
    </xf>
    <xf numFmtId="166" fontId="4" fillId="2" borderId="1" xfId="20" applyNumberFormat="1" applyFont="1" applyFill="1" applyBorder="1" applyAlignment="1" applyProtection="1">
      <alignment horizontal="right" wrapText="1"/>
      <protection/>
    </xf>
    <xf numFmtId="166" fontId="4" fillId="2" borderId="1" xfId="20" applyNumberFormat="1" applyFont="1" applyFill="1" applyBorder="1" applyProtection="1">
      <alignment/>
      <protection/>
    </xf>
    <xf numFmtId="164" fontId="5" fillId="7" borderId="12" xfId="20" applyFont="1" applyFill="1" applyBorder="1" applyAlignment="1" applyProtection="1">
      <alignment horizontal="left" wrapText="1"/>
      <protection/>
    </xf>
    <xf numFmtId="166" fontId="4" fillId="7" borderId="12" xfId="20" applyNumberFormat="1" applyFont="1" applyFill="1" applyBorder="1" applyAlignment="1">
      <alignment horizontal="right" wrapText="1"/>
      <protection/>
    </xf>
    <xf numFmtId="166" fontId="4" fillId="7" borderId="12" xfId="20" applyNumberFormat="1" applyFont="1" applyFill="1" applyBorder="1" applyProtection="1">
      <alignment/>
      <protection/>
    </xf>
    <xf numFmtId="164" fontId="5" fillId="7" borderId="14" xfId="20" applyFont="1" applyFill="1" applyBorder="1" applyAlignment="1" applyProtection="1">
      <alignment horizontal="left" wrapText="1"/>
      <protection/>
    </xf>
    <xf numFmtId="164" fontId="4" fillId="7" borderId="14" xfId="20" applyFont="1" applyFill="1" applyBorder="1" applyAlignment="1">
      <alignment wrapText="1"/>
      <protection/>
    </xf>
    <xf numFmtId="166" fontId="4" fillId="7" borderId="14" xfId="20" applyNumberFormat="1" applyFont="1" applyFill="1" applyBorder="1" applyAlignment="1">
      <alignment horizontal="right" wrapText="1"/>
      <protection/>
    </xf>
    <xf numFmtId="166" fontId="4" fillId="7" borderId="14" xfId="20" applyNumberFormat="1" applyFont="1" applyFill="1" applyBorder="1" applyProtection="1">
      <alignment/>
      <protection/>
    </xf>
    <xf numFmtId="164" fontId="1" fillId="0" borderId="1" xfId="20" applyFont="1" applyFill="1" applyBorder="1" applyAlignment="1" applyProtection="1">
      <alignment horizontal="left"/>
      <protection/>
    </xf>
    <xf numFmtId="164" fontId="1" fillId="0" borderId="0" xfId="20" applyFont="1" applyBorder="1">
      <alignment/>
      <protection/>
    </xf>
    <xf numFmtId="164" fontId="1" fillId="0" borderId="11" xfId="20" applyFont="1" applyBorder="1">
      <alignment/>
      <protection/>
    </xf>
    <xf numFmtId="164" fontId="5" fillId="5" borderId="1" xfId="20" applyFont="1" applyFill="1" applyBorder="1" applyAlignment="1">
      <alignment wrapText="1"/>
      <protection/>
    </xf>
    <xf numFmtId="166" fontId="4" fillId="5" borderId="1" xfId="20" applyNumberFormat="1" applyFont="1" applyFill="1" applyBorder="1" applyAlignment="1">
      <alignment horizontal="right" wrapText="1"/>
      <protection/>
    </xf>
    <xf numFmtId="164" fontId="1" fillId="2" borderId="11" xfId="20" applyFont="1" applyFill="1" applyBorder="1">
      <alignment/>
      <protection/>
    </xf>
    <xf numFmtId="164" fontId="5" fillId="2" borderId="0" xfId="20" applyFont="1" applyFill="1">
      <alignment/>
      <protection/>
    </xf>
    <xf numFmtId="164" fontId="5" fillId="5" borderId="0" xfId="20" applyFont="1" applyFill="1">
      <alignment/>
      <protection/>
    </xf>
    <xf numFmtId="164" fontId="1" fillId="2" borderId="1" xfId="20" applyFont="1" applyFill="1" applyBorder="1" applyAlignment="1">
      <alignment wrapText="1"/>
      <protection/>
    </xf>
    <xf numFmtId="166" fontId="0" fillId="2" borderId="1" xfId="20" applyNumberFormat="1" applyFont="1" applyFill="1" applyBorder="1" applyAlignment="1">
      <alignment horizontal="right" wrapText="1"/>
      <protection/>
    </xf>
    <xf numFmtId="166" fontId="0" fillId="2" borderId="1" xfId="20" applyNumberFormat="1" applyFont="1" applyFill="1" applyBorder="1" applyProtection="1">
      <alignment/>
      <protection/>
    </xf>
    <xf numFmtId="164" fontId="5" fillId="6" borderId="1" xfId="20" applyFont="1" applyFill="1" applyBorder="1" applyAlignment="1">
      <alignment/>
      <protection/>
    </xf>
    <xf numFmtId="166" fontId="4" fillId="6" borderId="1" xfId="20" applyNumberFormat="1" applyFont="1" applyFill="1" applyBorder="1" applyAlignment="1">
      <alignment horizontal="right"/>
      <protection/>
    </xf>
    <xf numFmtId="164" fontId="1" fillId="6" borderId="11" xfId="20" applyFont="1" applyFill="1" applyBorder="1">
      <alignment/>
      <protection/>
    </xf>
    <xf numFmtId="164" fontId="5" fillId="6" borderId="0" xfId="20" applyFont="1" applyFill="1">
      <alignment/>
      <protection/>
    </xf>
    <xf numFmtId="164" fontId="5" fillId="7" borderId="12" xfId="20" applyFont="1" applyFill="1" applyBorder="1" applyAlignment="1">
      <alignment/>
      <protection/>
    </xf>
    <xf numFmtId="164" fontId="0" fillId="7" borderId="12" xfId="20" applyFill="1" applyBorder="1" applyAlignment="1">
      <alignment/>
      <protection/>
    </xf>
    <xf numFmtId="166" fontId="0" fillId="7" borderId="12" xfId="20" applyNumberFormat="1" applyFont="1" applyFill="1" applyBorder="1" applyAlignment="1">
      <alignment horizontal="right"/>
      <protection/>
    </xf>
    <xf numFmtId="166" fontId="4" fillId="7" borderId="12" xfId="20" applyNumberFormat="1" applyFont="1" applyFill="1" applyBorder="1">
      <alignment/>
      <protection/>
    </xf>
    <xf numFmtId="164" fontId="5" fillId="7" borderId="14" xfId="20" applyFont="1" applyFill="1" applyBorder="1" applyAlignment="1">
      <alignment wrapText="1"/>
      <protection/>
    </xf>
    <xf numFmtId="166" fontId="4" fillId="7" borderId="14" xfId="20" applyNumberFormat="1" applyFont="1" applyFill="1" applyBorder="1" applyAlignment="1">
      <alignment horizontal="right" wrapText="1"/>
      <protection/>
    </xf>
    <xf numFmtId="166" fontId="4" fillId="7" borderId="14" xfId="20" applyNumberFormat="1" applyFont="1" applyFill="1" applyBorder="1">
      <alignment/>
      <protection/>
    </xf>
    <xf numFmtId="164" fontId="5" fillId="0" borderId="0" xfId="20" applyFont="1" applyBorder="1">
      <alignment/>
      <protection/>
    </xf>
    <xf numFmtId="164" fontId="5" fillId="5" borderId="1" xfId="20" applyFont="1" applyFill="1" applyBorder="1" applyAlignment="1">
      <alignment horizontal="left" wrapText="1"/>
      <protection/>
    </xf>
    <xf numFmtId="164" fontId="1" fillId="0" borderId="1" xfId="20" applyFont="1" applyBorder="1" applyAlignment="1">
      <alignment horizontal="left" wrapText="1"/>
      <protection/>
    </xf>
    <xf numFmtId="164" fontId="5" fillId="7" borderId="5" xfId="20" applyFont="1" applyFill="1" applyBorder="1" applyAlignment="1">
      <alignment horizontal="left" wrapText="1"/>
      <protection/>
    </xf>
    <xf numFmtId="166" fontId="0" fillId="7" borderId="5" xfId="20" applyNumberFormat="1" applyFont="1" applyFill="1" applyBorder="1" applyAlignment="1">
      <alignment horizontal="right" wrapText="1"/>
      <protection/>
    </xf>
    <xf numFmtId="166" fontId="4" fillId="7" borderId="5" xfId="20" applyNumberFormat="1" applyFont="1" applyFill="1" applyBorder="1">
      <alignment/>
      <protection/>
    </xf>
    <xf numFmtId="164" fontId="5" fillId="7" borderId="14" xfId="20" applyFont="1" applyFill="1" applyBorder="1" applyAlignment="1">
      <alignment horizontal="left" wrapText="1"/>
      <protection/>
    </xf>
    <xf numFmtId="164" fontId="1" fillId="2" borderId="1" xfId="20" applyFont="1" applyFill="1" applyBorder="1" applyAlignment="1">
      <alignment horizontal="left"/>
      <protection/>
    </xf>
    <xf numFmtId="164" fontId="1" fillId="7" borderId="1" xfId="20" applyFont="1" applyFill="1" applyBorder="1" applyAlignment="1">
      <alignment horizontal="left" wrapText="1"/>
      <protection/>
    </xf>
    <xf numFmtId="164" fontId="8" fillId="4" borderId="1" xfId="20" applyFont="1" applyFill="1" applyBorder="1">
      <alignment/>
      <protection/>
    </xf>
    <xf numFmtId="164" fontId="5" fillId="4" borderId="1" xfId="20" applyFont="1" applyFill="1" applyBorder="1">
      <alignment/>
      <protection/>
    </xf>
    <xf numFmtId="164" fontId="5" fillId="6" borderId="1" xfId="20" applyFont="1" applyFill="1" applyBorder="1" applyAlignment="1">
      <alignment/>
      <protection/>
    </xf>
    <xf numFmtId="166" fontId="4" fillId="6" borderId="10" xfId="20" applyNumberFormat="1" applyFont="1" applyFill="1" applyBorder="1" applyAlignment="1">
      <alignment horizontal="right"/>
      <protection/>
    </xf>
    <xf numFmtId="164" fontId="5" fillId="7" borderId="17" xfId="20" applyFont="1" applyFill="1" applyBorder="1" applyAlignment="1">
      <alignment/>
      <protection/>
    </xf>
    <xf numFmtId="164" fontId="0" fillId="7" borderId="18" xfId="20" applyFill="1" applyBorder="1" applyAlignment="1">
      <alignment/>
      <protection/>
    </xf>
    <xf numFmtId="166" fontId="4" fillId="7" borderId="18" xfId="20" applyNumberFormat="1" applyFont="1" applyFill="1" applyBorder="1" applyAlignment="1">
      <alignment horizontal="right"/>
      <protection/>
    </xf>
    <xf numFmtId="166" fontId="0" fillId="7" borderId="18" xfId="20" applyNumberFormat="1" applyFont="1" applyFill="1" applyBorder="1" applyAlignment="1">
      <alignment horizontal="right"/>
      <protection/>
    </xf>
    <xf numFmtId="164" fontId="5" fillId="5" borderId="10" xfId="20" applyFont="1" applyFill="1" applyBorder="1" applyAlignment="1">
      <alignment wrapText="1"/>
      <protection/>
    </xf>
    <xf numFmtId="166" fontId="4" fillId="5" borderId="10" xfId="20" applyNumberFormat="1" applyFont="1" applyFill="1" applyBorder="1" applyAlignment="1">
      <alignment horizontal="right" wrapText="1"/>
      <protection/>
    </xf>
    <xf numFmtId="164" fontId="1" fillId="0" borderId="10" xfId="20" applyFont="1" applyBorder="1" applyAlignment="1">
      <alignment wrapText="1"/>
      <protection/>
    </xf>
    <xf numFmtId="166" fontId="0" fillId="0" borderId="10" xfId="20" applyNumberFormat="1" applyFont="1" applyBorder="1" applyAlignment="1">
      <alignment horizontal="right" wrapText="1"/>
      <protection/>
    </xf>
    <xf numFmtId="164" fontId="1" fillId="7" borderId="10" xfId="20" applyFont="1" applyFill="1" applyBorder="1" applyAlignment="1">
      <alignment wrapText="1"/>
      <protection/>
    </xf>
    <xf numFmtId="166" fontId="4" fillId="7" borderId="10" xfId="20" applyNumberFormat="1" applyFont="1" applyFill="1" applyBorder="1" applyAlignment="1">
      <alignment horizontal="right" wrapText="1"/>
      <protection/>
    </xf>
    <xf numFmtId="166" fontId="4" fillId="7" borderId="1" xfId="20" applyNumberFormat="1" applyFont="1" applyFill="1" applyBorder="1">
      <alignment/>
      <protection/>
    </xf>
    <xf numFmtId="164" fontId="5" fillId="5" borderId="10" xfId="20" applyFont="1" applyFill="1" applyBorder="1" applyAlignment="1">
      <alignment wrapText="1"/>
      <protection/>
    </xf>
    <xf numFmtId="166" fontId="0" fillId="5" borderId="1" xfId="20" applyNumberFormat="1" applyFont="1" applyFill="1" applyBorder="1">
      <alignment/>
      <protection/>
    </xf>
    <xf numFmtId="166" fontId="4" fillId="0" borderId="10" xfId="20" applyNumberFormat="1" applyFont="1" applyBorder="1" applyAlignment="1">
      <alignment horizontal="right" wrapText="1"/>
      <protection/>
    </xf>
    <xf numFmtId="164" fontId="5" fillId="7" borderId="1" xfId="20" applyFont="1" applyFill="1" applyBorder="1" applyAlignment="1">
      <alignment horizontal="left"/>
      <protection/>
    </xf>
    <xf numFmtId="166" fontId="4" fillId="7" borderId="10" xfId="20" applyNumberFormat="1" applyFont="1" applyFill="1" applyBorder="1" applyAlignment="1">
      <alignment horizontal="right"/>
      <protection/>
    </xf>
    <xf numFmtId="166" fontId="4" fillId="7" borderId="1" xfId="20" applyNumberFormat="1" applyFont="1" applyFill="1" applyBorder="1" applyAlignment="1">
      <alignment horizontal="right"/>
      <protection/>
    </xf>
    <xf numFmtId="166" fontId="4" fillId="0" borderId="1" xfId="20" applyNumberFormat="1" applyFont="1" applyBorder="1" applyAlignment="1">
      <alignment horizontal="right" wrapText="1"/>
      <protection/>
    </xf>
    <xf numFmtId="164" fontId="5" fillId="7" borderId="1" xfId="20" applyFont="1" applyFill="1" applyBorder="1" applyAlignment="1">
      <alignment/>
      <protection/>
    </xf>
    <xf numFmtId="166" fontId="0" fillId="7" borderId="10" xfId="20" applyNumberFormat="1" applyFont="1" applyFill="1" applyBorder="1" applyAlignment="1">
      <alignment horizontal="right"/>
      <protection/>
    </xf>
    <xf numFmtId="164" fontId="1" fillId="6" borderId="1" xfId="20" applyFont="1" applyFill="1" applyBorder="1" applyAlignment="1">
      <alignment wrapText="1"/>
      <protection/>
    </xf>
    <xf numFmtId="164" fontId="5" fillId="6" borderId="1" xfId="20" applyFont="1" applyFill="1" applyBorder="1">
      <alignment/>
      <protection/>
    </xf>
    <xf numFmtId="164" fontId="5" fillId="7" borderId="1" xfId="20" applyFont="1" applyFill="1" applyBorder="1" applyAlignment="1">
      <alignment wrapText="1"/>
      <protection/>
    </xf>
    <xf numFmtId="166" fontId="0" fillId="0" borderId="12" xfId="20" applyNumberFormat="1" applyFont="1" applyBorder="1" applyAlignment="1">
      <alignment horizontal="right" wrapText="1"/>
      <protection/>
    </xf>
    <xf numFmtId="164" fontId="1" fillId="6" borderId="16" xfId="20" applyFont="1" applyFill="1" applyBorder="1" applyAlignment="1">
      <alignment wrapText="1"/>
      <protection/>
    </xf>
    <xf numFmtId="166" fontId="4" fillId="6" borderId="16" xfId="20" applyNumberFormat="1" applyFont="1" applyFill="1" applyBorder="1" applyAlignment="1">
      <alignment horizontal="right" wrapText="1"/>
      <protection/>
    </xf>
    <xf numFmtId="164" fontId="5" fillId="7" borderId="0" xfId="20" applyFont="1" applyFill="1">
      <alignment/>
      <protection/>
    </xf>
    <xf numFmtId="164" fontId="1" fillId="7" borderId="0" xfId="20" applyFont="1" applyFill="1" applyAlignment="1">
      <alignment wrapText="1"/>
      <protection/>
    </xf>
    <xf numFmtId="164" fontId="8" fillId="4" borderId="10" xfId="20" applyFont="1" applyFill="1" applyBorder="1" applyAlignment="1">
      <alignment wrapText="1"/>
      <protection/>
    </xf>
    <xf numFmtId="166" fontId="7" fillId="4" borderId="10" xfId="20" applyNumberFormat="1" applyFont="1" applyFill="1" applyBorder="1" applyAlignment="1">
      <alignment horizontal="right" wrapText="1"/>
      <protection/>
    </xf>
    <xf numFmtId="164" fontId="5" fillId="4" borderId="4" xfId="20" applyFont="1" applyFill="1" applyBorder="1">
      <alignment/>
      <protection/>
    </xf>
    <xf numFmtId="164" fontId="5" fillId="4" borderId="19" xfId="20" applyFont="1" applyFill="1" applyBorder="1" applyAlignment="1">
      <alignment wrapText="1"/>
      <protection/>
    </xf>
    <xf numFmtId="166" fontId="7" fillId="4" borderId="19" xfId="20" applyNumberFormat="1" applyFont="1" applyFill="1" applyBorder="1" applyAlignment="1">
      <alignment horizontal="right" wrapText="1"/>
      <protection/>
    </xf>
    <xf numFmtId="166" fontId="7" fillId="4" borderId="4" xfId="20" applyNumberFormat="1" applyFont="1" applyFill="1" applyBorder="1" applyAlignment="1">
      <alignment horizontal="right" wrapText="1"/>
      <protection/>
    </xf>
    <xf numFmtId="166" fontId="7" fillId="4" borderId="4" xfId="20" applyNumberFormat="1" applyFont="1" applyFill="1" applyBorder="1">
      <alignment/>
      <protection/>
    </xf>
    <xf numFmtId="164" fontId="5" fillId="7" borderId="10" xfId="20" applyFont="1" applyFill="1" applyBorder="1" applyAlignment="1">
      <alignment wrapText="1"/>
      <protection/>
    </xf>
    <xf numFmtId="166" fontId="4" fillId="7" borderId="10" xfId="20" applyNumberFormat="1" applyFont="1" applyFill="1" applyBorder="1" applyAlignment="1">
      <alignment horizontal="right" wrapText="1"/>
      <protection/>
    </xf>
    <xf numFmtId="164" fontId="5" fillId="5" borderId="14" xfId="20" applyFont="1" applyFill="1" applyBorder="1" applyAlignment="1">
      <alignment horizontal="left"/>
      <protection/>
    </xf>
    <xf numFmtId="164" fontId="5" fillId="5" borderId="20" xfId="20" applyFont="1" applyFill="1" applyBorder="1" applyAlignment="1">
      <alignment wrapText="1"/>
      <protection/>
    </xf>
    <xf numFmtId="166" fontId="4" fillId="5" borderId="20" xfId="20" applyNumberFormat="1" applyFont="1" applyFill="1" applyBorder="1" applyAlignment="1">
      <alignment horizontal="right" wrapText="1"/>
      <protection/>
    </xf>
    <xf numFmtId="166" fontId="4" fillId="5" borderId="14" xfId="20" applyNumberFormat="1" applyFont="1" applyFill="1" applyBorder="1" applyAlignment="1">
      <alignment horizontal="right" wrapText="1"/>
      <protection/>
    </xf>
    <xf numFmtId="166" fontId="4" fillId="5" borderId="14" xfId="20" applyNumberFormat="1" applyFont="1" applyFill="1" applyBorder="1">
      <alignment/>
      <protection/>
    </xf>
    <xf numFmtId="164" fontId="1" fillId="0" borderId="16" xfId="20" applyFont="1" applyBorder="1" applyAlignment="1">
      <alignment wrapText="1"/>
      <protection/>
    </xf>
    <xf numFmtId="168" fontId="0" fillId="0" borderId="0" xfId="15" applyFont="1" applyFill="1" applyBorder="1" applyAlignment="1" applyProtection="1">
      <alignment/>
      <protection/>
    </xf>
    <xf numFmtId="164" fontId="0" fillId="0" borderId="0" xfId="20" applyProtection="1">
      <alignment/>
      <protection locked="0"/>
    </xf>
    <xf numFmtId="164" fontId="0" fillId="0" borderId="0" xfId="20" applyFont="1" applyAlignment="1" applyProtection="1">
      <alignment horizontal="center"/>
      <protection locked="0"/>
    </xf>
    <xf numFmtId="164" fontId="0" fillId="0" borderId="0" xfId="20" applyFont="1" applyAlignment="1" applyProtection="1">
      <alignment wrapText="1"/>
      <protection locked="0"/>
    </xf>
    <xf numFmtId="166" fontId="0" fillId="0" borderId="0" xfId="20" applyNumberFormat="1" applyProtection="1">
      <alignment/>
      <protection locked="0"/>
    </xf>
    <xf numFmtId="164" fontId="0" fillId="0" borderId="0" xfId="20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 wrapText="1"/>
      <protection locked="0"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 horizontal="center" wrapText="1"/>
      <protection locked="0"/>
    </xf>
    <xf numFmtId="164" fontId="0" fillId="0" borderId="0" xfId="20" applyFont="1" applyAlignment="1" applyProtection="1">
      <alignment horizontal="right"/>
      <protection locked="0"/>
    </xf>
    <xf numFmtId="164" fontId="0" fillId="0" borderId="0" xfId="20" applyFont="1" applyAlignment="1" applyProtection="1">
      <alignment horizontal="right" wrapText="1"/>
      <protection locked="0"/>
    </xf>
    <xf numFmtId="164" fontId="0" fillId="0" borderId="0" xfId="20" applyFont="1" applyAlignment="1" applyProtection="1">
      <alignment horizontal="left" wrapText="1"/>
      <protection locked="0"/>
    </xf>
    <xf numFmtId="164" fontId="0" fillId="0" borderId="0" xfId="20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3">
      <selection activeCell="S42" sqref="S42"/>
    </sheetView>
  </sheetViews>
  <sheetFormatPr defaultColWidth="9.140625" defaultRowHeight="12.75"/>
  <cols>
    <col min="1" max="1" width="3.7109375" style="1" customWidth="1"/>
    <col min="2" max="2" width="36.57421875" style="2" customWidth="1"/>
    <col min="3" max="3" width="0" style="3" hidden="1" customWidth="1"/>
    <col min="4" max="12" width="0" style="4" hidden="1" customWidth="1"/>
    <col min="13" max="16" width="11.7109375" style="4" customWidth="1"/>
    <col min="17" max="16384" width="9.28125" style="4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8" spans="2:16" ht="12.75">
      <c r="B8" s="7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9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3" ht="15" customHeight="1">
      <c r="A12" s="10"/>
      <c r="B12" s="10"/>
      <c r="C12" s="11"/>
    </row>
    <row r="13" spans="1:3" ht="15" customHeight="1">
      <c r="A13" s="10"/>
      <c r="B13" s="10"/>
      <c r="C13" s="11"/>
    </row>
    <row r="14" spans="1:2" ht="15" customHeight="1">
      <c r="A14" s="12"/>
      <c r="B14" s="13"/>
    </row>
    <row r="17" spans="1:2" ht="12.75">
      <c r="A17" s="14" t="s">
        <v>6</v>
      </c>
      <c r="B17" s="15" t="s">
        <v>7</v>
      </c>
    </row>
    <row r="18" ht="12.75">
      <c r="C18" s="16"/>
    </row>
    <row r="19" spans="2:3" ht="12.75">
      <c r="B19" s="7" t="s">
        <v>8</v>
      </c>
      <c r="C19" s="16"/>
    </row>
    <row r="20" ht="12.75">
      <c r="C20" s="16"/>
    </row>
    <row r="21" spans="2:3" ht="12.75">
      <c r="B21" s="2" t="s">
        <v>9</v>
      </c>
      <c r="C21" s="16"/>
    </row>
    <row r="22" ht="12.75">
      <c r="C22" s="16"/>
    </row>
    <row r="23" spans="1:3" ht="12.75">
      <c r="A23" s="14" t="s">
        <v>10</v>
      </c>
      <c r="B23" s="15" t="s">
        <v>11</v>
      </c>
      <c r="C23" s="16"/>
    </row>
    <row r="24" spans="3:15" ht="12.75">
      <c r="C24" s="16" t="s">
        <v>12</v>
      </c>
      <c r="O24" s="17" t="s">
        <v>13</v>
      </c>
    </row>
    <row r="25" spans="2:15" ht="37.5" customHeight="1">
      <c r="B25" s="18"/>
      <c r="C25" s="19">
        <v>2005</v>
      </c>
      <c r="D25" s="20"/>
      <c r="E25" s="20"/>
      <c r="F25" s="20"/>
      <c r="G25" s="20"/>
      <c r="H25" s="20"/>
      <c r="I25" s="20"/>
      <c r="J25" s="20"/>
      <c r="K25" s="20"/>
      <c r="L25" s="20"/>
      <c r="M25" s="21" t="s">
        <v>14</v>
      </c>
      <c r="N25" s="21" t="s">
        <v>15</v>
      </c>
      <c r="O25" s="21" t="s">
        <v>16</v>
      </c>
    </row>
    <row r="26" spans="2:15" ht="12.75">
      <c r="B26" s="22" t="s">
        <v>17</v>
      </c>
      <c r="C26" s="23">
        <v>5730900</v>
      </c>
      <c r="D26" s="24"/>
      <c r="E26" s="24"/>
      <c r="F26" s="24"/>
      <c r="G26" s="24"/>
      <c r="H26" s="24"/>
      <c r="I26" s="24"/>
      <c r="J26" s="24"/>
      <c r="K26" s="24"/>
      <c r="L26" s="24"/>
      <c r="M26" s="25">
        <v>5735000</v>
      </c>
      <c r="N26" s="25">
        <v>5738400</v>
      </c>
      <c r="O26" s="25">
        <v>5723400</v>
      </c>
    </row>
    <row r="27" spans="2:15" ht="12.75">
      <c r="B27" s="26" t="s">
        <v>18</v>
      </c>
      <c r="C27" s="27">
        <v>20000</v>
      </c>
      <c r="D27" s="28"/>
      <c r="E27" s="28"/>
      <c r="F27" s="28"/>
      <c r="G27" s="28"/>
      <c r="H27" s="28"/>
      <c r="I27" s="28"/>
      <c r="J27" s="28"/>
      <c r="K27" s="28"/>
      <c r="L27" s="28"/>
      <c r="M27" s="29">
        <v>1691100</v>
      </c>
      <c r="N27" s="29">
        <v>6000</v>
      </c>
      <c r="O27" s="25">
        <v>6000</v>
      </c>
    </row>
    <row r="28" spans="2:15" ht="12.75">
      <c r="B28" s="26" t="s">
        <v>19</v>
      </c>
      <c r="C28" s="27">
        <v>4514400</v>
      </c>
      <c r="D28" s="28"/>
      <c r="E28" s="28"/>
      <c r="F28" s="28"/>
      <c r="G28" s="28"/>
      <c r="H28" s="28"/>
      <c r="I28" s="28"/>
      <c r="J28" s="28"/>
      <c r="K28" s="28"/>
      <c r="L28" s="28"/>
      <c r="M28" s="29">
        <v>7180100</v>
      </c>
      <c r="N28" s="29">
        <v>5494400</v>
      </c>
      <c r="O28" s="29">
        <v>5479400</v>
      </c>
    </row>
    <row r="29" spans="2:15" ht="12.75">
      <c r="B29" s="26" t="s">
        <v>20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>
        <v>100000</v>
      </c>
      <c r="N29" s="29">
        <v>0</v>
      </c>
      <c r="O29" s="29"/>
    </row>
    <row r="30" spans="2:15" ht="12.75">
      <c r="B30" s="26" t="s">
        <v>21</v>
      </c>
      <c r="C30" s="27">
        <v>1739000</v>
      </c>
      <c r="D30" s="28"/>
      <c r="E30" s="28"/>
      <c r="F30" s="28"/>
      <c r="G30" s="28"/>
      <c r="H30" s="28"/>
      <c r="I30" s="28"/>
      <c r="J30" s="28"/>
      <c r="K30" s="28"/>
      <c r="L30" s="28"/>
      <c r="M30" s="29">
        <v>2576000</v>
      </c>
      <c r="N30" s="29">
        <v>250000</v>
      </c>
      <c r="O30" s="29">
        <v>250000</v>
      </c>
    </row>
    <row r="31" spans="2:15" ht="12.75">
      <c r="B31" s="30" t="s">
        <v>22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3">
        <v>570000</v>
      </c>
      <c r="N31" s="33">
        <v>0</v>
      </c>
      <c r="O31" s="33">
        <v>0</v>
      </c>
    </row>
    <row r="32" spans="1:15" s="40" customFormat="1" ht="12.75">
      <c r="A32" s="34"/>
      <c r="B32" s="35" t="s">
        <v>23</v>
      </c>
      <c r="C32" s="36" t="e">
        <f>C26+C27-C28-C30-"#REF!"</f>
        <v>#NAME?</v>
      </c>
      <c r="D32" s="37"/>
      <c r="E32" s="37"/>
      <c r="F32" s="37"/>
      <c r="G32" s="37"/>
      <c r="H32" s="37"/>
      <c r="I32" s="37"/>
      <c r="J32" s="37"/>
      <c r="K32" s="37"/>
      <c r="L32" s="37"/>
      <c r="M32" s="38">
        <f>M26+M27-M28-M29-M30-M31</f>
        <v>-3000000</v>
      </c>
      <c r="N32" s="38">
        <f>N26+N27-N28-N29-N30-N31</f>
        <v>0</v>
      </c>
      <c r="O32" s="39">
        <f>O26+O27-O28-O29-O30-O31</f>
        <v>0</v>
      </c>
    </row>
    <row r="33" spans="1:3" s="40" customFormat="1" ht="12.75">
      <c r="A33" s="34"/>
      <c r="B33" s="41"/>
      <c r="C33" s="42"/>
    </row>
    <row r="34" spans="1:17" s="40" customFormat="1" ht="12.75">
      <c r="A34" s="43" t="s">
        <v>24</v>
      </c>
      <c r="B34" s="44" t="s">
        <v>25</v>
      </c>
      <c r="C34" s="42"/>
      <c r="Q34" s="40" t="s">
        <v>26</v>
      </c>
    </row>
    <row r="35" spans="1:3" s="40" customFormat="1" ht="12.75">
      <c r="A35" s="34"/>
      <c r="B35" s="41"/>
      <c r="C35" s="42"/>
    </row>
    <row r="36" spans="1:15" s="40" customFormat="1" ht="12.75">
      <c r="A36" s="34"/>
      <c r="B36" s="35" t="s">
        <v>27</v>
      </c>
      <c r="C36" s="45">
        <v>1200000</v>
      </c>
      <c r="D36" s="37"/>
      <c r="E36" s="37"/>
      <c r="F36" s="37"/>
      <c r="G36" s="37"/>
      <c r="H36" s="37"/>
      <c r="I36" s="37"/>
      <c r="J36" s="37"/>
      <c r="K36" s="37"/>
      <c r="L36" s="37"/>
      <c r="M36" s="38">
        <v>5000000</v>
      </c>
      <c r="N36" s="38">
        <v>0</v>
      </c>
      <c r="O36" s="38">
        <v>0</v>
      </c>
    </row>
    <row r="37" spans="1:3" s="40" customFormat="1" ht="12.75">
      <c r="A37" s="34"/>
      <c r="B37" s="41"/>
      <c r="C37" s="42"/>
    </row>
    <row r="38" spans="1:3" s="40" customFormat="1" ht="12.75">
      <c r="A38" s="43" t="s">
        <v>28</v>
      </c>
      <c r="B38" s="44" t="s">
        <v>29</v>
      </c>
      <c r="C38" s="42"/>
    </row>
    <row r="39" spans="1:3" s="40" customFormat="1" ht="12.75">
      <c r="A39" s="34"/>
      <c r="B39" s="41"/>
      <c r="C39" s="42"/>
    </row>
    <row r="40" spans="1:15" s="40" customFormat="1" ht="12.75">
      <c r="A40" s="46"/>
      <c r="B40" s="47" t="s">
        <v>30</v>
      </c>
      <c r="C40" s="48"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50">
        <v>0</v>
      </c>
      <c r="N40" s="50"/>
      <c r="O40" s="51"/>
    </row>
    <row r="41" spans="1:15" s="40" customFormat="1" ht="12.75">
      <c r="A41" s="46"/>
      <c r="B41" s="52" t="s">
        <v>31</v>
      </c>
      <c r="C41" s="53">
        <v>570000</v>
      </c>
      <c r="D41" s="54"/>
      <c r="E41" s="54"/>
      <c r="F41" s="54"/>
      <c r="G41" s="54"/>
      <c r="H41" s="54"/>
      <c r="I41" s="54"/>
      <c r="J41" s="54"/>
      <c r="K41" s="54"/>
      <c r="L41" s="54"/>
      <c r="M41" s="55">
        <v>0</v>
      </c>
      <c r="N41" s="55"/>
      <c r="O41" s="25"/>
    </row>
    <row r="42" spans="1:16" s="62" customFormat="1" ht="12.75">
      <c r="A42" s="56"/>
      <c r="B42" s="57" t="s">
        <v>32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60">
        <v>2000000</v>
      </c>
      <c r="N42" s="60"/>
      <c r="O42" s="33"/>
      <c r="P42" s="61"/>
    </row>
    <row r="43" spans="1:15" s="40" customFormat="1" ht="12.75">
      <c r="A43" s="46"/>
      <c r="B43" s="35" t="s">
        <v>33</v>
      </c>
      <c r="C43" s="36">
        <f>C40-C41</f>
        <v>-570000</v>
      </c>
      <c r="D43" s="37"/>
      <c r="E43" s="37"/>
      <c r="F43" s="37"/>
      <c r="G43" s="37"/>
      <c r="H43" s="37"/>
      <c r="I43" s="37"/>
      <c r="J43" s="37"/>
      <c r="K43" s="37"/>
      <c r="L43" s="37"/>
      <c r="M43" s="38">
        <f>M40-M41-M42</f>
        <v>-2000000</v>
      </c>
      <c r="N43" s="38">
        <f>N40-N41-N42</f>
        <v>0</v>
      </c>
      <c r="O43" s="39">
        <f>O40-O41-O42</f>
        <v>0</v>
      </c>
    </row>
    <row r="44" spans="1:3" s="40" customFormat="1" ht="12.75">
      <c r="A44" s="46"/>
      <c r="B44" s="41"/>
      <c r="C44" s="42"/>
    </row>
    <row r="45" spans="1:15" s="40" customFormat="1" ht="26.25" customHeight="1">
      <c r="A45" s="46"/>
      <c r="B45" s="63" t="s">
        <v>34</v>
      </c>
      <c r="C45" s="36" t="e">
        <f>C32+C36+C43</f>
        <v>#NAME?</v>
      </c>
      <c r="D45" s="37"/>
      <c r="E45" s="37"/>
      <c r="F45" s="37"/>
      <c r="G45" s="37"/>
      <c r="H45" s="37"/>
      <c r="I45" s="37"/>
      <c r="J45" s="37"/>
      <c r="K45" s="37"/>
      <c r="L45" s="37"/>
      <c r="M45" s="38">
        <v>0</v>
      </c>
      <c r="N45" s="38">
        <f>N32+N36+N43</f>
        <v>0</v>
      </c>
      <c r="O45" s="39">
        <v>0</v>
      </c>
    </row>
    <row r="49" ht="12.75">
      <c r="B49" s="7" t="s">
        <v>35</v>
      </c>
    </row>
    <row r="51" spans="2:3" ht="12.75">
      <c r="B51" s="11" t="s">
        <v>36</v>
      </c>
      <c r="C51" s="11"/>
    </row>
    <row r="52" spans="2:3" ht="12.75">
      <c r="B52" s="11" t="s">
        <v>37</v>
      </c>
      <c r="C52" s="11"/>
    </row>
  </sheetData>
  <sheetProtection selectLockedCells="1" selectUnlockedCells="1"/>
  <mergeCells count="10">
    <mergeCell ref="A1:P1"/>
    <mergeCell ref="A2:P2"/>
    <mergeCell ref="A3:P3"/>
    <mergeCell ref="A4:P4"/>
    <mergeCell ref="A5:P5"/>
    <mergeCell ref="A9:P9"/>
    <mergeCell ref="A10:P10"/>
    <mergeCell ref="A11:P11"/>
    <mergeCell ref="A12:B12"/>
    <mergeCell ref="A13:B13"/>
  </mergeCells>
  <printOptions/>
  <pageMargins left="0.7479166666666667" right="0.49027777777777776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3">
      <selection activeCell="G11" sqref="G11"/>
    </sheetView>
  </sheetViews>
  <sheetFormatPr defaultColWidth="9.140625" defaultRowHeight="12.75"/>
  <cols>
    <col min="1" max="1" width="5.00390625" style="4" customWidth="1"/>
    <col min="2" max="2" width="36.8515625" style="64" customWidth="1"/>
    <col min="3" max="3" width="9.8515625" style="65" customWidth="1"/>
    <col min="4" max="4" width="10.7109375" style="4" customWidth="1"/>
    <col min="5" max="5" width="10.8515625" style="4" customWidth="1"/>
    <col min="6" max="16384" width="9.28125" style="4" customWidth="1"/>
  </cols>
  <sheetData>
    <row r="1" spans="2:3" s="66" customFormat="1" ht="12.75">
      <c r="B1" s="67"/>
      <c r="C1" s="68"/>
    </row>
    <row r="2" spans="1:3" s="66" customFormat="1" ht="12.75">
      <c r="A2" s="69"/>
      <c r="B2" s="70" t="s">
        <v>38</v>
      </c>
      <c r="C2" s="71"/>
    </row>
    <row r="3" spans="1:3" ht="12.75">
      <c r="A3" s="72"/>
      <c r="B3" s="73"/>
      <c r="C3" s="74"/>
    </row>
    <row r="4" spans="1:5" s="78" customFormat="1" ht="33.75" customHeight="1">
      <c r="A4" s="75" t="s">
        <v>39</v>
      </c>
      <c r="B4" s="76" t="s">
        <v>40</v>
      </c>
      <c r="C4" s="77" t="s">
        <v>41</v>
      </c>
      <c r="D4" s="77" t="s">
        <v>15</v>
      </c>
      <c r="E4" s="77" t="s">
        <v>16</v>
      </c>
    </row>
    <row r="5" spans="1:5" s="81" customFormat="1" ht="11.25">
      <c r="A5" s="79">
        <v>1</v>
      </c>
      <c r="B5" s="80">
        <v>2</v>
      </c>
      <c r="C5" s="79">
        <v>3</v>
      </c>
      <c r="D5" s="79">
        <v>4</v>
      </c>
      <c r="E5" s="79">
        <v>5</v>
      </c>
    </row>
    <row r="6" spans="1:5" ht="17.25" customHeight="1">
      <c r="A6" s="82">
        <v>6</v>
      </c>
      <c r="B6" s="83" t="s">
        <v>38</v>
      </c>
      <c r="C6" s="84">
        <f>C7+C16+C20+C29</f>
        <v>5735000</v>
      </c>
      <c r="D6" s="84">
        <f>D7+D16+D20+D29</f>
        <v>5738400</v>
      </c>
      <c r="E6" s="84">
        <f>E7+E16+E20+E29</f>
        <v>5723400</v>
      </c>
    </row>
    <row r="7" spans="1:5" s="66" customFormat="1" ht="15" customHeight="1">
      <c r="A7" s="85">
        <v>61</v>
      </c>
      <c r="B7" s="86" t="s">
        <v>42</v>
      </c>
      <c r="C7" s="87">
        <f>C8+C10+C13</f>
        <v>1930000</v>
      </c>
      <c r="D7" s="87">
        <f>D8+D10+D13</f>
        <v>1973000</v>
      </c>
      <c r="E7" s="87">
        <f>E8+E10+E13</f>
        <v>1958000</v>
      </c>
    </row>
    <row r="8" spans="1:16" s="66" customFormat="1" ht="15" customHeight="1">
      <c r="A8" s="88">
        <v>611</v>
      </c>
      <c r="B8" s="89" t="s">
        <v>43</v>
      </c>
      <c r="C8" s="90">
        <v>1800000</v>
      </c>
      <c r="D8" s="90">
        <v>1843000</v>
      </c>
      <c r="E8" s="90">
        <v>1828000</v>
      </c>
      <c r="P8" s="91" t="s">
        <v>10</v>
      </c>
    </row>
    <row r="9" spans="1:5" ht="15" customHeight="1">
      <c r="A9" s="92">
        <v>6111</v>
      </c>
      <c r="B9" s="93" t="s">
        <v>44</v>
      </c>
      <c r="C9" s="94">
        <v>2000000</v>
      </c>
      <c r="D9" s="94"/>
      <c r="E9" s="94"/>
    </row>
    <row r="10" spans="1:5" s="66" customFormat="1" ht="15" customHeight="1">
      <c r="A10" s="88">
        <v>613</v>
      </c>
      <c r="B10" s="89" t="s">
        <v>45</v>
      </c>
      <c r="C10" s="90">
        <f>SUM(C11:C12)</f>
        <v>95000</v>
      </c>
      <c r="D10" s="90">
        <v>95000</v>
      </c>
      <c r="E10" s="90">
        <v>95000</v>
      </c>
    </row>
    <row r="11" spans="1:5" ht="23.25" customHeight="1">
      <c r="A11" s="92">
        <v>6131</v>
      </c>
      <c r="B11" s="93" t="s">
        <v>46</v>
      </c>
      <c r="C11" s="94">
        <v>15000</v>
      </c>
      <c r="D11" s="94"/>
      <c r="E11" s="94"/>
    </row>
    <row r="12" spans="1:5" ht="15" customHeight="1">
      <c r="A12" s="92">
        <v>6134</v>
      </c>
      <c r="B12" s="93" t="s">
        <v>47</v>
      </c>
      <c r="C12" s="94">
        <v>80000</v>
      </c>
      <c r="D12" s="94"/>
      <c r="E12" s="94"/>
    </row>
    <row r="13" spans="1:5" s="66" customFormat="1" ht="15" customHeight="1">
      <c r="A13" s="88">
        <v>614</v>
      </c>
      <c r="B13" s="89" t="s">
        <v>48</v>
      </c>
      <c r="C13" s="90">
        <f>SUM(C14:C15)</f>
        <v>35000</v>
      </c>
      <c r="D13" s="90">
        <v>35000</v>
      </c>
      <c r="E13" s="90">
        <v>35000</v>
      </c>
    </row>
    <row r="14" spans="1:5" ht="15" customHeight="1">
      <c r="A14" s="92">
        <v>6142</v>
      </c>
      <c r="B14" s="93" t="s">
        <v>49</v>
      </c>
      <c r="C14" s="94">
        <v>20000</v>
      </c>
      <c r="D14" s="94"/>
      <c r="E14" s="94"/>
    </row>
    <row r="15" spans="1:5" ht="15" customHeight="1">
      <c r="A15" s="92">
        <v>6145</v>
      </c>
      <c r="B15" s="93" t="s">
        <v>50</v>
      </c>
      <c r="C15" s="94">
        <v>15000</v>
      </c>
      <c r="D15" s="94"/>
      <c r="E15" s="94"/>
    </row>
    <row r="16" spans="1:5" s="66" customFormat="1" ht="15" customHeight="1">
      <c r="A16" s="88">
        <v>63</v>
      </c>
      <c r="B16" s="89" t="s">
        <v>51</v>
      </c>
      <c r="C16" s="90">
        <f>C17</f>
        <v>45000</v>
      </c>
      <c r="D16" s="90">
        <v>45400</v>
      </c>
      <c r="E16" s="90">
        <v>45400</v>
      </c>
    </row>
    <row r="17" spans="1:5" s="66" customFormat="1" ht="15" customHeight="1">
      <c r="A17" s="88">
        <v>633</v>
      </c>
      <c r="B17" s="89" t="s">
        <v>52</v>
      </c>
      <c r="C17" s="90">
        <f>SUM(C18:C19)</f>
        <v>45000</v>
      </c>
      <c r="D17" s="90">
        <f>SUM(D18:D19)</f>
        <v>0</v>
      </c>
      <c r="E17" s="90">
        <f>SUM(E18:E19)</f>
        <v>0</v>
      </c>
    </row>
    <row r="18" spans="1:5" s="96" customFormat="1" ht="15" customHeight="1">
      <c r="A18" s="95">
        <v>6331</v>
      </c>
      <c r="B18" s="93" t="s">
        <v>53</v>
      </c>
      <c r="C18" s="94">
        <v>15000</v>
      </c>
      <c r="D18" s="94"/>
      <c r="E18" s="94"/>
    </row>
    <row r="19" spans="1:5" s="96" customFormat="1" ht="15" customHeight="1">
      <c r="A19" s="95">
        <v>6342</v>
      </c>
      <c r="B19" s="93" t="s">
        <v>54</v>
      </c>
      <c r="C19" s="94">
        <v>30000</v>
      </c>
      <c r="D19" s="94"/>
      <c r="E19" s="94"/>
    </row>
    <row r="20" spans="1:5" s="66" customFormat="1" ht="15" customHeight="1">
      <c r="A20" s="88">
        <v>64</v>
      </c>
      <c r="B20" s="89" t="s">
        <v>55</v>
      </c>
      <c r="C20" s="90">
        <f>C21+C24</f>
        <v>2568000</v>
      </c>
      <c r="D20" s="90">
        <f>D21+D24</f>
        <v>2520000</v>
      </c>
      <c r="E20" s="90">
        <f>E21+E24</f>
        <v>2520000</v>
      </c>
    </row>
    <row r="21" spans="1:5" s="66" customFormat="1" ht="15" customHeight="1">
      <c r="A21" s="88">
        <v>641</v>
      </c>
      <c r="B21" s="89" t="s">
        <v>56</v>
      </c>
      <c r="C21" s="90">
        <f>SUM(C22:C23)</f>
        <v>30000</v>
      </c>
      <c r="D21" s="90">
        <v>20000</v>
      </c>
      <c r="E21" s="90">
        <v>20000</v>
      </c>
    </row>
    <row r="22" spans="1:5" ht="15" customHeight="1">
      <c r="A22" s="92">
        <v>6413</v>
      </c>
      <c r="B22" s="93" t="s">
        <v>57</v>
      </c>
      <c r="C22" s="94">
        <v>20000</v>
      </c>
      <c r="D22" s="94"/>
      <c r="E22" s="94"/>
    </row>
    <row r="23" spans="1:5" ht="15" customHeight="1">
      <c r="A23" s="92">
        <v>6414</v>
      </c>
      <c r="B23" s="93" t="s">
        <v>58</v>
      </c>
      <c r="C23" s="94">
        <v>10000</v>
      </c>
      <c r="D23" s="94"/>
      <c r="E23" s="94"/>
    </row>
    <row r="24" spans="1:5" s="66" customFormat="1" ht="15" customHeight="1">
      <c r="A24" s="88">
        <v>642</v>
      </c>
      <c r="B24" s="89" t="s">
        <v>59</v>
      </c>
      <c r="C24" s="90">
        <f>SUM(C25:C28)</f>
        <v>2538000</v>
      </c>
      <c r="D24" s="90">
        <v>2500000</v>
      </c>
      <c r="E24" s="90">
        <v>2500000</v>
      </c>
    </row>
    <row r="25" spans="1:5" ht="15" customHeight="1">
      <c r="A25" s="92">
        <v>6421</v>
      </c>
      <c r="B25" s="93" t="s">
        <v>60</v>
      </c>
      <c r="C25" s="94">
        <v>8000</v>
      </c>
      <c r="D25" s="94"/>
      <c r="E25" s="94"/>
    </row>
    <row r="26" spans="1:5" ht="15" customHeight="1">
      <c r="A26" s="92">
        <v>6422</v>
      </c>
      <c r="B26" s="93" t="s">
        <v>61</v>
      </c>
      <c r="C26" s="94">
        <v>170000</v>
      </c>
      <c r="D26" s="94"/>
      <c r="E26" s="94"/>
    </row>
    <row r="27" spans="1:5" ht="15" customHeight="1">
      <c r="A27" s="92">
        <v>6423</v>
      </c>
      <c r="B27" s="93" t="s">
        <v>62</v>
      </c>
      <c r="C27" s="94">
        <v>2000000</v>
      </c>
      <c r="D27" s="94"/>
      <c r="E27" s="94"/>
    </row>
    <row r="28" spans="1:5" ht="15" customHeight="1">
      <c r="A28" s="92">
        <v>6429</v>
      </c>
      <c r="B28" s="93" t="s">
        <v>63</v>
      </c>
      <c r="C28" s="94">
        <v>360000</v>
      </c>
      <c r="D28" s="94"/>
      <c r="E28" s="94"/>
    </row>
    <row r="29" spans="1:5" s="66" customFormat="1" ht="23.25" customHeight="1">
      <c r="A29" s="88">
        <v>65</v>
      </c>
      <c r="B29" s="89" t="s">
        <v>64</v>
      </c>
      <c r="C29" s="90">
        <f>C30+C33+C37</f>
        <v>1192000</v>
      </c>
      <c r="D29" s="90">
        <f>D30+D33+D37</f>
        <v>1200000</v>
      </c>
      <c r="E29" s="90">
        <f>E30+E33+E37</f>
        <v>1200000</v>
      </c>
    </row>
    <row r="30" spans="1:5" s="66" customFormat="1" ht="15" customHeight="1">
      <c r="A30" s="88">
        <v>651</v>
      </c>
      <c r="B30" s="89" t="s">
        <v>65</v>
      </c>
      <c r="C30" s="90">
        <f>SUM(C31:C32)</f>
        <v>72000</v>
      </c>
      <c r="D30" s="90">
        <v>80000</v>
      </c>
      <c r="E30" s="90">
        <v>80000</v>
      </c>
    </row>
    <row r="31" spans="1:5" ht="15" customHeight="1">
      <c r="A31" s="92">
        <v>6511</v>
      </c>
      <c r="B31" s="93" t="s">
        <v>66</v>
      </c>
      <c r="C31" s="94">
        <v>2000</v>
      </c>
      <c r="D31" s="94"/>
      <c r="E31" s="94"/>
    </row>
    <row r="32" spans="1:5" ht="15" customHeight="1">
      <c r="A32" s="92">
        <v>6514</v>
      </c>
      <c r="B32" s="93" t="s">
        <v>67</v>
      </c>
      <c r="C32" s="94">
        <v>70000</v>
      </c>
      <c r="D32" s="94"/>
      <c r="E32" s="94"/>
    </row>
    <row r="33" spans="1:5" s="66" customFormat="1" ht="15" customHeight="1">
      <c r="A33" s="88">
        <v>652</v>
      </c>
      <c r="B33" s="89" t="s">
        <v>68</v>
      </c>
      <c r="C33" s="90">
        <f>SUM(C34:C36)</f>
        <v>370000</v>
      </c>
      <c r="D33" s="90">
        <v>370000</v>
      </c>
      <c r="E33" s="90">
        <v>370000</v>
      </c>
    </row>
    <row r="34" spans="1:5" s="66" customFormat="1" ht="15" customHeight="1">
      <c r="A34" s="97">
        <v>6522</v>
      </c>
      <c r="B34" s="98" t="s">
        <v>69</v>
      </c>
      <c r="C34" s="99">
        <v>20000</v>
      </c>
      <c r="D34" s="99"/>
      <c r="E34" s="99"/>
    </row>
    <row r="35" spans="1:5" ht="16.5" customHeight="1">
      <c r="A35" s="92">
        <v>6524</v>
      </c>
      <c r="B35" s="93" t="s">
        <v>70</v>
      </c>
      <c r="C35" s="94">
        <v>250000</v>
      </c>
      <c r="D35" s="94"/>
      <c r="E35" s="94"/>
    </row>
    <row r="36" spans="1:5" ht="15" customHeight="1">
      <c r="A36" s="92">
        <v>6526</v>
      </c>
      <c r="B36" s="93" t="s">
        <v>71</v>
      </c>
      <c r="C36" s="94">
        <v>100000</v>
      </c>
      <c r="D36" s="94"/>
      <c r="E36" s="94"/>
    </row>
    <row r="37" spans="1:5" ht="15" customHeight="1">
      <c r="A37" s="100">
        <v>653</v>
      </c>
      <c r="B37" s="101" t="s">
        <v>72</v>
      </c>
      <c r="C37" s="90">
        <f>SUM(C38:C39)</f>
        <v>750000</v>
      </c>
      <c r="D37" s="90">
        <v>750000</v>
      </c>
      <c r="E37" s="90">
        <v>750000</v>
      </c>
    </row>
    <row r="38" spans="1:5" ht="15" customHeight="1">
      <c r="A38" s="102">
        <v>6531</v>
      </c>
      <c r="B38" s="103" t="s">
        <v>73</v>
      </c>
      <c r="C38" s="104">
        <v>100000</v>
      </c>
      <c r="D38" s="104"/>
      <c r="E38" s="104"/>
    </row>
    <row r="39" spans="1:5" ht="15" customHeight="1">
      <c r="A39" s="97">
        <v>6532</v>
      </c>
      <c r="B39" s="98" t="s">
        <v>74</v>
      </c>
      <c r="C39" s="99">
        <v>650000</v>
      </c>
      <c r="D39" s="99"/>
      <c r="E39" s="99"/>
    </row>
    <row r="40" spans="1:5" s="66" customFormat="1" ht="24.75" customHeight="1">
      <c r="A40" s="82">
        <v>7</v>
      </c>
      <c r="B40" s="83" t="s">
        <v>75</v>
      </c>
      <c r="C40" s="105">
        <f>C41+C44</f>
        <v>1691100</v>
      </c>
      <c r="D40" s="105">
        <f>D41+D44</f>
        <v>6000</v>
      </c>
      <c r="E40" s="105">
        <f>E41+E44</f>
        <v>6000</v>
      </c>
    </row>
    <row r="41" spans="1:5" s="66" customFormat="1" ht="15" customHeight="1">
      <c r="A41" s="85">
        <v>71</v>
      </c>
      <c r="B41" s="86" t="s">
        <v>76</v>
      </c>
      <c r="C41" s="87">
        <f aca="true" t="shared" si="0" ref="C41:E42">C42</f>
        <v>1385100</v>
      </c>
      <c r="D41" s="87">
        <f t="shared" si="0"/>
        <v>0</v>
      </c>
      <c r="E41" s="87">
        <f t="shared" si="0"/>
        <v>0</v>
      </c>
    </row>
    <row r="42" spans="1:5" s="66" customFormat="1" ht="23.25" customHeight="1">
      <c r="A42" s="88">
        <v>711</v>
      </c>
      <c r="B42" s="89" t="s">
        <v>77</v>
      </c>
      <c r="C42" s="90">
        <f t="shared" si="0"/>
        <v>1385100</v>
      </c>
      <c r="D42" s="90">
        <v>0</v>
      </c>
      <c r="E42" s="90">
        <v>0</v>
      </c>
    </row>
    <row r="43" spans="1:5" ht="15" customHeight="1">
      <c r="A43" s="92">
        <v>7111</v>
      </c>
      <c r="B43" s="93" t="s">
        <v>78</v>
      </c>
      <c r="C43" s="94">
        <v>1385100</v>
      </c>
      <c r="D43" s="94"/>
      <c r="E43" s="94"/>
    </row>
    <row r="44" spans="1:5" s="66" customFormat="1" ht="15" customHeight="1">
      <c r="A44" s="88">
        <v>72</v>
      </c>
      <c r="B44" s="89" t="s">
        <v>79</v>
      </c>
      <c r="C44" s="90">
        <f>C46+C47</f>
        <v>306000</v>
      </c>
      <c r="D44" s="90">
        <f>D45</f>
        <v>6000</v>
      </c>
      <c r="E44" s="90">
        <f>E45</f>
        <v>6000</v>
      </c>
    </row>
    <row r="45" spans="1:5" s="66" customFormat="1" ht="15" customHeight="1">
      <c r="A45" s="88">
        <v>721</v>
      </c>
      <c r="B45" s="89" t="s">
        <v>80</v>
      </c>
      <c r="C45" s="90">
        <f>C46+C47</f>
        <v>306000</v>
      </c>
      <c r="D45" s="90">
        <v>6000</v>
      </c>
      <c r="E45" s="90">
        <v>6000</v>
      </c>
    </row>
    <row r="46" spans="1:5" ht="15" customHeight="1">
      <c r="A46" s="106">
        <v>7211</v>
      </c>
      <c r="B46" s="107" t="s">
        <v>81</v>
      </c>
      <c r="C46" s="108">
        <v>6000</v>
      </c>
      <c r="D46" s="108"/>
      <c r="E46" s="108"/>
    </row>
    <row r="47" spans="1:5" ht="12.75">
      <c r="A47" s="109">
        <v>7212</v>
      </c>
      <c r="B47" s="110" t="s">
        <v>82</v>
      </c>
      <c r="C47" s="111">
        <v>300000</v>
      </c>
      <c r="D47" s="20"/>
      <c r="E47" s="112"/>
    </row>
    <row r="48" ht="12.75">
      <c r="A48" s="113"/>
    </row>
    <row r="49" ht="12.75">
      <c r="A49" s="113"/>
    </row>
    <row r="50" ht="12.75">
      <c r="A50" s="113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</sheetData>
  <sheetProtection selectLockedCells="1" selectUnlockedCells="1"/>
  <printOptions/>
  <pageMargins left="0.75" right="0.6701388888888888" top="0.6902777777777778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13" sqref="E13"/>
    </sheetView>
  </sheetViews>
  <sheetFormatPr defaultColWidth="9.140625" defaultRowHeight="12.75"/>
  <cols>
    <col min="1" max="1" width="10.7109375" style="4" customWidth="1"/>
    <col min="2" max="2" width="32.140625" style="64" customWidth="1"/>
    <col min="3" max="3" width="10.140625" style="64" customWidth="1"/>
    <col min="4" max="4" width="9.57421875" style="4" customWidth="1"/>
    <col min="5" max="5" width="10.140625" style="4" customWidth="1"/>
    <col min="6" max="16384" width="9.28125" style="4" customWidth="1"/>
  </cols>
  <sheetData>
    <row r="1" spans="1:3" s="96" customFormat="1" ht="12.75">
      <c r="A1" s="114"/>
      <c r="B1" s="115"/>
      <c r="C1" s="115"/>
    </row>
    <row r="2" spans="1:5" s="96" customFormat="1" ht="12.75">
      <c r="A2" s="116" t="s">
        <v>83</v>
      </c>
      <c r="B2" s="116"/>
      <c r="C2" s="116"/>
      <c r="D2" s="116"/>
      <c r="E2" s="116"/>
    </row>
    <row r="3" spans="1:5" s="96" customFormat="1" ht="12.75">
      <c r="A3" s="117" t="s">
        <v>84</v>
      </c>
      <c r="B3" s="117"/>
      <c r="C3" s="117"/>
      <c r="D3" s="117"/>
      <c r="E3" s="117"/>
    </row>
    <row r="4" spans="1:5" s="96" customFormat="1" ht="12.75">
      <c r="A4" s="118"/>
      <c r="B4" s="119"/>
      <c r="C4" s="119"/>
      <c r="D4" s="119"/>
      <c r="E4" s="119"/>
    </row>
    <row r="5" spans="1:10" s="78" customFormat="1" ht="38.25" customHeight="1">
      <c r="A5" s="120" t="s">
        <v>39</v>
      </c>
      <c r="B5" s="121" t="s">
        <v>85</v>
      </c>
      <c r="C5" s="77" t="s">
        <v>86</v>
      </c>
      <c r="D5" s="77" t="s">
        <v>15</v>
      </c>
      <c r="E5" s="77" t="s">
        <v>87</v>
      </c>
      <c r="F5" s="122"/>
      <c r="J5" s="123"/>
    </row>
    <row r="6" spans="1:6" s="81" customFormat="1" ht="11.25">
      <c r="A6" s="79">
        <v>1</v>
      </c>
      <c r="B6" s="80">
        <v>2</v>
      </c>
      <c r="C6" s="79">
        <v>3</v>
      </c>
      <c r="D6" s="79">
        <v>4</v>
      </c>
      <c r="E6" s="79">
        <v>5</v>
      </c>
      <c r="F6" s="124"/>
    </row>
    <row r="7" spans="1:5" s="66" customFormat="1" ht="40.5" customHeight="1">
      <c r="A7" s="125" t="s">
        <v>88</v>
      </c>
      <c r="B7" s="126" t="s">
        <v>89</v>
      </c>
      <c r="C7" s="84">
        <f>C8</f>
        <v>487400</v>
      </c>
      <c r="D7" s="84">
        <f>D8</f>
        <v>460400</v>
      </c>
      <c r="E7" s="84">
        <f>E8</f>
        <v>560400</v>
      </c>
    </row>
    <row r="8" spans="1:5" s="130" customFormat="1" ht="24.75" customHeight="1">
      <c r="A8" s="127" t="s">
        <v>90</v>
      </c>
      <c r="B8" s="128" t="s">
        <v>91</v>
      </c>
      <c r="C8" s="129">
        <f>C9+C17</f>
        <v>487400</v>
      </c>
      <c r="D8" s="129">
        <f>D9+D17</f>
        <v>460400</v>
      </c>
      <c r="E8" s="129">
        <f>E9+E17</f>
        <v>560400</v>
      </c>
    </row>
    <row r="9" spans="1:5" s="134" customFormat="1" ht="38.25" customHeight="1">
      <c r="A9" s="131" t="s">
        <v>92</v>
      </c>
      <c r="B9" s="132" t="s">
        <v>93</v>
      </c>
      <c r="C9" s="133">
        <f aca="true" t="shared" si="0" ref="C9:E10">C10</f>
        <v>477000</v>
      </c>
      <c r="D9" s="133">
        <f t="shared" si="0"/>
        <v>450000</v>
      </c>
      <c r="E9" s="133">
        <f t="shared" si="0"/>
        <v>550000</v>
      </c>
    </row>
    <row r="10" spans="1:5" s="134" customFormat="1" ht="14.25" customHeight="1">
      <c r="A10" s="135" t="s">
        <v>94</v>
      </c>
      <c r="B10" s="136" t="s">
        <v>95</v>
      </c>
      <c r="C10" s="137">
        <f t="shared" si="0"/>
        <v>477000</v>
      </c>
      <c r="D10" s="137">
        <f t="shared" si="0"/>
        <v>450000</v>
      </c>
      <c r="E10" s="137">
        <f t="shared" si="0"/>
        <v>550000</v>
      </c>
    </row>
    <row r="11" spans="1:5" s="66" customFormat="1" ht="15" customHeight="1">
      <c r="A11" s="138">
        <v>3</v>
      </c>
      <c r="B11" s="139" t="s">
        <v>96</v>
      </c>
      <c r="C11" s="90">
        <f>C12</f>
        <v>477000</v>
      </c>
      <c r="D11" s="90">
        <f>D12</f>
        <v>450000</v>
      </c>
      <c r="E11" s="90">
        <f>E12</f>
        <v>550000</v>
      </c>
    </row>
    <row r="12" spans="1:5" s="66" customFormat="1" ht="15" customHeight="1">
      <c r="A12" s="138">
        <v>32</v>
      </c>
      <c r="B12" s="139" t="s">
        <v>97</v>
      </c>
      <c r="C12" s="90">
        <f>SUM(C13:C16)</f>
        <v>477000</v>
      </c>
      <c r="D12" s="90">
        <v>450000</v>
      </c>
      <c r="E12" s="90">
        <v>550000</v>
      </c>
    </row>
    <row r="13" spans="1:5" s="96" customFormat="1" ht="29.25" customHeight="1">
      <c r="A13" s="140">
        <v>3233</v>
      </c>
      <c r="B13" s="141" t="s">
        <v>98</v>
      </c>
      <c r="C13" s="99">
        <v>81000</v>
      </c>
      <c r="D13" s="99"/>
      <c r="E13" s="99"/>
    </row>
    <row r="14" spans="1:5" s="96" customFormat="1" ht="15" customHeight="1">
      <c r="A14" s="140">
        <v>3239</v>
      </c>
      <c r="B14" s="141" t="s">
        <v>99</v>
      </c>
      <c r="C14" s="99">
        <v>60000</v>
      </c>
      <c r="D14" s="99"/>
      <c r="E14" s="99"/>
    </row>
    <row r="15" spans="1:5" s="66" customFormat="1" ht="22.5" customHeight="1">
      <c r="A15" s="140">
        <v>3291</v>
      </c>
      <c r="B15" s="141" t="s">
        <v>100</v>
      </c>
      <c r="C15" s="142">
        <v>250000</v>
      </c>
      <c r="D15" s="142"/>
      <c r="E15" s="142"/>
    </row>
    <row r="16" spans="1:5" s="66" customFormat="1" ht="17.25" customHeight="1">
      <c r="A16" s="143">
        <v>3293</v>
      </c>
      <c r="B16" s="144" t="s">
        <v>101</v>
      </c>
      <c r="C16" s="145">
        <v>86000</v>
      </c>
      <c r="D16" s="145"/>
      <c r="E16" s="145"/>
    </row>
    <row r="17" spans="1:5" s="96" customFormat="1" ht="25.5" customHeight="1">
      <c r="A17" s="131" t="s">
        <v>102</v>
      </c>
      <c r="B17" s="132" t="s">
        <v>103</v>
      </c>
      <c r="C17" s="133">
        <f aca="true" t="shared" si="1" ref="C17:E19">C18</f>
        <v>10400</v>
      </c>
      <c r="D17" s="133">
        <f>D18</f>
        <v>10400</v>
      </c>
      <c r="E17" s="133">
        <f>E18</f>
        <v>10400</v>
      </c>
    </row>
    <row r="18" spans="1:5" s="96" customFormat="1" ht="15" customHeight="1">
      <c r="A18" s="146">
        <v>3</v>
      </c>
      <c r="B18" s="147" t="s">
        <v>96</v>
      </c>
      <c r="C18" s="87">
        <f t="shared" si="1"/>
        <v>10400</v>
      </c>
      <c r="D18" s="87">
        <f t="shared" si="1"/>
        <v>10400</v>
      </c>
      <c r="E18" s="87">
        <f t="shared" si="1"/>
        <v>10400</v>
      </c>
    </row>
    <row r="19" spans="1:5" s="66" customFormat="1" ht="15" customHeight="1">
      <c r="A19" s="138">
        <v>38</v>
      </c>
      <c r="B19" s="139" t="s">
        <v>104</v>
      </c>
      <c r="C19" s="90">
        <f t="shared" si="1"/>
        <v>10400</v>
      </c>
      <c r="D19" s="90">
        <v>10400</v>
      </c>
      <c r="E19" s="90">
        <v>10400</v>
      </c>
    </row>
    <row r="20" spans="1:5" s="66" customFormat="1" ht="15" customHeight="1">
      <c r="A20" s="148">
        <v>3811</v>
      </c>
      <c r="B20" s="149" t="s">
        <v>105</v>
      </c>
      <c r="C20" s="150">
        <v>10400</v>
      </c>
      <c r="D20" s="150"/>
      <c r="E20" s="150"/>
    </row>
  </sheetData>
  <sheetProtection selectLockedCells="1" selectUnlockedCells="1"/>
  <mergeCells count="2">
    <mergeCell ref="A2:E2"/>
    <mergeCell ref="A3:E3"/>
  </mergeCells>
  <printOptions/>
  <pageMargins left="0.75" right="0.6701388888888888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60"/>
  <sheetViews>
    <sheetView workbookViewId="0" topLeftCell="A1">
      <selection activeCell="H11" sqref="H11"/>
    </sheetView>
  </sheetViews>
  <sheetFormatPr defaultColWidth="9.140625" defaultRowHeight="12.75"/>
  <cols>
    <col min="1" max="1" width="4.8515625" style="4" customWidth="1"/>
    <col min="2" max="2" width="35.28125" style="64" customWidth="1"/>
    <col min="3" max="5" width="11.7109375" style="4" customWidth="1"/>
    <col min="6" max="16384" width="9.28125" style="4" customWidth="1"/>
  </cols>
  <sheetData>
    <row r="4" spans="1:2" ht="12.75">
      <c r="A4" s="69"/>
      <c r="B4" s="70" t="s">
        <v>106</v>
      </c>
    </row>
    <row r="5" spans="1:2" ht="12.75">
      <c r="A5" s="151"/>
      <c r="B5" s="152"/>
    </row>
    <row r="6" spans="1:5" ht="36.75">
      <c r="A6" s="120" t="s">
        <v>39</v>
      </c>
      <c r="B6" s="121" t="s">
        <v>107</v>
      </c>
      <c r="C6" s="77" t="s">
        <v>108</v>
      </c>
      <c r="D6" s="77" t="s">
        <v>109</v>
      </c>
      <c r="E6" s="77" t="s">
        <v>110</v>
      </c>
    </row>
    <row r="7" spans="1:5" s="153" customFormat="1" ht="11.25">
      <c r="A7" s="79">
        <v>1</v>
      </c>
      <c r="B7" s="80">
        <v>2</v>
      </c>
      <c r="C7" s="79">
        <v>3</v>
      </c>
      <c r="D7" s="79">
        <v>4</v>
      </c>
      <c r="E7" s="79">
        <v>5</v>
      </c>
    </row>
    <row r="8" spans="1:6" ht="12.75">
      <c r="A8" s="82">
        <v>3</v>
      </c>
      <c r="B8" s="83" t="s">
        <v>106</v>
      </c>
      <c r="C8" s="105">
        <f>C9+C13+C18+C20+C22+C24</f>
        <v>7180100</v>
      </c>
      <c r="D8" s="105">
        <f>D9+D13+D18+D20+D22+D24</f>
        <v>5494400</v>
      </c>
      <c r="E8" s="105">
        <f>E9+E13+E18+E20+E22+E24</f>
        <v>5479400</v>
      </c>
      <c r="F8" s="4" t="s">
        <v>26</v>
      </c>
    </row>
    <row r="9" spans="1:5" ht="12.75">
      <c r="A9" s="85">
        <v>31</v>
      </c>
      <c r="B9" s="86" t="s">
        <v>111</v>
      </c>
      <c r="C9" s="87">
        <f>SUM(C10:C12)</f>
        <v>2013700</v>
      </c>
      <c r="D9" s="87">
        <v>1915000</v>
      </c>
      <c r="E9" s="87">
        <v>1920000</v>
      </c>
    </row>
    <row r="10" spans="1:5" ht="12.75">
      <c r="A10" s="95">
        <v>311</v>
      </c>
      <c r="B10" s="93" t="s">
        <v>112</v>
      </c>
      <c r="C10" s="142">
        <f>'Upravni odjel'!C10+'Upravni odjel'!C142+'Upravni odjel'!C183</f>
        <v>1590000</v>
      </c>
      <c r="D10" s="142">
        <f>'Upravni odjel'!D10+'Upravni odjel'!D142+'Upravni odjel'!D183</f>
        <v>0</v>
      </c>
      <c r="E10" s="142">
        <f>'Upravni odjel'!E10+'Upravni odjel'!E142+'Upravni odjel'!E183</f>
        <v>0</v>
      </c>
    </row>
    <row r="11" spans="1:5" ht="12.75">
      <c r="A11" s="95">
        <v>312</v>
      </c>
      <c r="B11" s="93" t="s">
        <v>113</v>
      </c>
      <c r="C11" s="142">
        <f>'Upravni odjel'!C11+'Upravni odjel'!C143+'Upravni odjel'!C184</f>
        <v>176200</v>
      </c>
      <c r="D11" s="142">
        <f>'Upravni odjel'!D11+'Upravni odjel'!D143+'Upravni odjel'!D184</f>
        <v>0</v>
      </c>
      <c r="E11" s="142">
        <f>'Upravni odjel'!E11+'Upravni odjel'!E143+'Upravni odjel'!E184</f>
        <v>0</v>
      </c>
    </row>
    <row r="12" spans="1:6" ht="12.75">
      <c r="A12" s="95">
        <v>313</v>
      </c>
      <c r="B12" s="93" t="s">
        <v>114</v>
      </c>
      <c r="C12" s="142">
        <f>'Upravni odjel'!C12+'Upravni odjel'!C13+'Upravni odjel'!C144+'Upravni odjel'!C145+'Upravni odjel'!C185+'Upravni odjel'!C186</f>
        <v>247500</v>
      </c>
      <c r="D12" s="142">
        <f>'Upravni odjel'!D12+'Upravni odjel'!D13+'Upravni odjel'!D144+'Upravni odjel'!D145+'Upravni odjel'!D185+'Upravni odjel'!D186</f>
        <v>0</v>
      </c>
      <c r="E12" s="142">
        <f>'Upravni odjel'!E12+'Upravni odjel'!E13+'Upravni odjel'!E144+'Upravni odjel'!E145+'Upravni odjel'!E185+'Upravni odjel'!E186</f>
        <v>0</v>
      </c>
      <c r="F12" s="3"/>
    </row>
    <row r="13" spans="1:5" ht="12.75">
      <c r="A13" s="88">
        <v>32</v>
      </c>
      <c r="B13" s="89" t="s">
        <v>97</v>
      </c>
      <c r="C13" s="90">
        <f>SUM(C14:C17)</f>
        <v>3284000</v>
      </c>
      <c r="D13" s="90">
        <v>2376000</v>
      </c>
      <c r="E13" s="90">
        <v>2366000</v>
      </c>
    </row>
    <row r="14" spans="1:5" ht="12.75">
      <c r="A14" s="95">
        <v>321</v>
      </c>
      <c r="B14" s="93" t="s">
        <v>115</v>
      </c>
      <c r="C14" s="142">
        <f>'Upravni odjel'!C15+'Upravni odjel'!C16+'Upravni odjel'!C17+'Upravni odjel'!C18+'Upravni odjel'!C147+'Upravni odjel'!C148+'Upravni odjel'!C188+'Upravni odjel'!C189</f>
        <v>129000</v>
      </c>
      <c r="D14" s="142">
        <f>'Upravni odjel'!D15+'Upravni odjel'!D16+'Upravni odjel'!D17+'Upravni odjel'!D18+'Upravni odjel'!D147+'Upravni odjel'!D148+'Upravni odjel'!D188+'Upravni odjel'!D189</f>
        <v>0</v>
      </c>
      <c r="E14" s="142">
        <f>'Upravni odjel'!E15+'Upravni odjel'!E16+'Upravni odjel'!E17+'Upravni odjel'!E18+'Upravni odjel'!E147+'Upravni odjel'!E148+'Upravni odjel'!E188+'Upravni odjel'!E189</f>
        <v>0</v>
      </c>
    </row>
    <row r="15" spans="1:5" ht="12.75">
      <c r="A15" s="95">
        <v>322</v>
      </c>
      <c r="B15" s="93" t="s">
        <v>116</v>
      </c>
      <c r="C15" s="142">
        <f>'Upravni odjel'!C19+'Upravni odjel'!C20+'Upravni odjel'!C21+'Upravni odjel'!C22+'Upravni odjel'!C82+'Upravni odjel'!C149+'Upravni odjel'!C150+'Upravni odjel'!C151+'Upravni odjel'!C190+'Upravni odjel'!C191+'Upravni odjel'!C192</f>
        <v>649000</v>
      </c>
      <c r="D15" s="142">
        <f>'Upravni odjel'!D19+'Upravni odjel'!D20+'Upravni odjel'!D21+'Upravni odjel'!D22+'Upravni odjel'!D82+'Upravni odjel'!D149+'Upravni odjel'!D150+'Upravni odjel'!D151+'Upravni odjel'!D190+'Upravni odjel'!D191+'Upravni odjel'!D192</f>
        <v>0</v>
      </c>
      <c r="E15" s="142">
        <f>'Upravni odjel'!E19+'Upravni odjel'!E20+'Upravni odjel'!E21+'Upravni odjel'!E22+'Upravni odjel'!E82+'Upravni odjel'!E149+'Upravni odjel'!E150+'Upravni odjel'!E151+'Upravni odjel'!E190+'Upravni odjel'!E191+'Upravni odjel'!E192</f>
        <v>0</v>
      </c>
    </row>
    <row r="16" spans="1:5" ht="12.75">
      <c r="A16" s="95">
        <v>323</v>
      </c>
      <c r="B16" s="93" t="s">
        <v>117</v>
      </c>
      <c r="C16" s="142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odjel'!C51+'Upravni odjel'!C62+'Upravni odjel'!C63+'Upravni odjel'!C64+'Upravni odjel'!C65+'Upravni odjel'!C66+'Upravni odjel'!C67+'Upravni odjel'!C68+'Upravni odjel'!C72+'Upravni odjel'!C76+'Upravni odjel'!C77+'Upravni odjel'!C78+'Upravni odjel'!C83+'Upravni odjel'!C129+'Upravni odjel'!C130+'Upravni odjel'!C134+'Upravni odjel'!C152+'Upravni odjel'!C153+'Upravni odjel'!C154+'Upravni odjel'!C155+'Upravni odjel'!C193+'Upravni odjel'!C194</f>
        <v>1945000</v>
      </c>
      <c r="D16" s="142"/>
      <c r="E16" s="142">
        <f>'Općinsko vijeće'!E13+'Općinsko vijeće'!E14+'Upravni odjel'!E23+'Upravni odjel'!E24+'Upravni odjel'!E25+'Upravni odjel'!E26+'Upravni odjel'!E27+'Upravni odjel'!E28+'Upravni odjel'!E29+'Upravni odjel'!E30+'Upravni odjel'!E31+'Upravni odjel'!E32+'Upravni odjel'!E51+'Upravni odjel'!E62+'Upravni odjel'!E63+'Upravni odjel'!E64+'Upravni odjel'!E65+'Upravni odjel'!E66+'Upravni odjel'!E68+'Upravni odjel'!E72+'Upravni odjel'!E76+'Upravni odjel'!E77+'Upravni odjel'!E78+'Upravni odjel'!E83+'Upravni odjel'!E129+'Upravni odjel'!E130+'Upravni odjel'!E152+'Upravni odjel'!E153+'Upravni odjel'!E154+'Upravni odjel'!E155+'Upravni odjel'!D156+'Upravni odjel'!E193+'Upravni odjel'!E194</f>
        <v>0</v>
      </c>
    </row>
    <row r="17" spans="1:5" ht="12.75">
      <c r="A17" s="95">
        <v>329</v>
      </c>
      <c r="B17" s="93" t="s">
        <v>118</v>
      </c>
      <c r="C17" s="142">
        <f>'Općinsko vijeće'!C15+'Općinsko vijeće'!C16+'Upravni odjel'!C33+'Upravni odjel'!C34+'Upravni odjel'!C156+'Upravni odjel'!C195+'Upravni odjel'!C196</f>
        <v>561000</v>
      </c>
      <c r="D17" s="142">
        <f>'Općinsko vijeće'!D15+'Općinsko vijeće'!D16+'Upravni odjel'!D33+'Upravni odjel'!D34+'Upravni odjel'!D157+'Upravni odjel'!D195+'Upravni odjel'!D196</f>
        <v>0</v>
      </c>
      <c r="E17" s="142">
        <f>'Općinsko vijeće'!E15+'Općinsko vijeće'!E16+'Upravni odjel'!E33+'Upravni odjel'!E34+'Upravni odjel'!E157+'Upravni odjel'!E195+'Upravni odjel'!E196</f>
        <v>0</v>
      </c>
    </row>
    <row r="18" spans="1:5" ht="12.75">
      <c r="A18" s="88">
        <v>34</v>
      </c>
      <c r="B18" s="89" t="s">
        <v>119</v>
      </c>
      <c r="C18" s="90">
        <f>SUM(C19:C19)</f>
        <v>36000</v>
      </c>
      <c r="D18" s="90">
        <v>33000</v>
      </c>
      <c r="E18" s="90">
        <v>33000</v>
      </c>
    </row>
    <row r="19" spans="1:8" ht="12.75">
      <c r="A19" s="95">
        <v>343</v>
      </c>
      <c r="B19" s="93" t="s">
        <v>120</v>
      </c>
      <c r="C19" s="142">
        <f>'Upravni odjel'!C36+'Upravni odjel'!C37+'Upravni odjel'!C38+'Upravni odjel'!C39+'Upravni odjel'!C198</f>
        <v>36000</v>
      </c>
      <c r="D19" s="142">
        <f>'Upravni odjel'!D36+'Upravni odjel'!D37+'Upravni odjel'!D38+'Upravni odjel'!D39+'Upravni odjel'!D198</f>
        <v>0</v>
      </c>
      <c r="E19" s="142">
        <f>'Upravni odjel'!E36+'Upravni odjel'!E37+'Upravni odjel'!E38+'Upravni odjel'!E39+'Upravni odjel'!E198</f>
        <v>0</v>
      </c>
      <c r="F19" s="1"/>
      <c r="H19" s="154"/>
    </row>
    <row r="20" spans="1:8" ht="12.75">
      <c r="A20" s="100">
        <v>35</v>
      </c>
      <c r="B20" s="101" t="s">
        <v>121</v>
      </c>
      <c r="C20" s="155">
        <f>C21</f>
        <v>150000</v>
      </c>
      <c r="D20" s="155">
        <v>100000</v>
      </c>
      <c r="E20" s="155">
        <v>100000</v>
      </c>
      <c r="H20" s="154"/>
    </row>
    <row r="21" spans="1:5" ht="12.75">
      <c r="A21" s="95">
        <v>352</v>
      </c>
      <c r="B21" s="93" t="s">
        <v>122</v>
      </c>
      <c r="C21" s="142">
        <f>'Upravni odjel'!C111</f>
        <v>150000</v>
      </c>
      <c r="D21" s="142">
        <f>'Upravni odjel'!D111</f>
        <v>0</v>
      </c>
      <c r="E21" s="142">
        <f>'Upravni odjel'!E111</f>
        <v>0</v>
      </c>
    </row>
    <row r="22" spans="1:5" ht="25.5" customHeight="1">
      <c r="A22" s="88">
        <v>37</v>
      </c>
      <c r="B22" s="89" t="s">
        <v>123</v>
      </c>
      <c r="C22" s="90">
        <f>C23</f>
        <v>611000</v>
      </c>
      <c r="D22" s="90">
        <v>330000</v>
      </c>
      <c r="E22" s="90">
        <v>330000</v>
      </c>
    </row>
    <row r="23" spans="1:7" ht="12.75">
      <c r="A23" s="95">
        <v>372</v>
      </c>
      <c r="B23" s="93" t="s">
        <v>124</v>
      </c>
      <c r="C23" s="142">
        <f>'Upravni odjel'!C174+'Upravni odjel'!C175+'Upravni odjel'!C234</f>
        <v>611000</v>
      </c>
      <c r="D23" s="142">
        <f>'Upravni odjel'!D174+'Upravni odjel'!D175+'Upravni odjel'!D234</f>
        <v>0</v>
      </c>
      <c r="E23" s="142">
        <f>'Upravni odjel'!E174+'Upravni odjel'!E175+'Upravni odjel'!E234</f>
        <v>0</v>
      </c>
      <c r="G23" s="142"/>
    </row>
    <row r="24" spans="1:5" ht="12.75">
      <c r="A24" s="88">
        <v>38</v>
      </c>
      <c r="B24" s="89" t="s">
        <v>125</v>
      </c>
      <c r="C24" s="90">
        <f>SUM(C25:C26)</f>
        <v>1085400</v>
      </c>
      <c r="D24" s="90">
        <v>740400</v>
      </c>
      <c r="E24" s="90">
        <v>730400</v>
      </c>
    </row>
    <row r="25" spans="1:5" ht="12.75">
      <c r="A25" s="95">
        <v>381</v>
      </c>
      <c r="B25" s="93" t="s">
        <v>126</v>
      </c>
      <c r="C25" s="142">
        <f>'Općinsko vijeće'!C20+'Upravni odjel'!C122+'Upravni odjel'!C164+'Upravni odjel'!C169+'Upravni odjel'!C170+'Upravni odjel'!C211+'Upravni odjel'!C216+'Upravni odjel'!C223+'Upravni odjel'!C227+'Upravni odjel'!C239+'Upravni odjel'!C243+'Upravni odjel'!C249</f>
        <v>1065400</v>
      </c>
      <c r="D25" s="142">
        <f>'Općinsko vijeće'!D20+'Upravni odjel'!D122+'Upravni odjel'!D164+'Upravni odjel'!D169+'Upravni odjel'!D170+'Upravni odjel'!D211+'Upravni odjel'!D216+'Upravni odjel'!D223+'Upravni odjel'!D227+'Upravni odjel'!D239+'Upravni odjel'!D243+'Upravni odjel'!D249</f>
        <v>0</v>
      </c>
      <c r="E25" s="142">
        <f>'Općinsko vijeće'!E20+'Upravni odjel'!E122+'Upravni odjel'!E164+'Upravni odjel'!E169+'Upravni odjel'!E18+'Upravni odjel'!E211+'Upravni odjel'!E216+'Upravni odjel'!E223+'Upravni odjel'!E227+'Upravni odjel'!E239+'Upravni odjel'!E243+'Upravni odjel'!E249</f>
        <v>0</v>
      </c>
    </row>
    <row r="26" spans="1:7" ht="12.75">
      <c r="A26" s="156">
        <v>383</v>
      </c>
      <c r="B26" s="157" t="s">
        <v>127</v>
      </c>
      <c r="C26" s="158">
        <f>'Upravni odjel'!C55</f>
        <v>20000</v>
      </c>
      <c r="D26" s="158">
        <f>'Upravni odjel'!D55</f>
        <v>0</v>
      </c>
      <c r="E26" s="158">
        <f>'Upravni odjel'!E55</f>
        <v>0</v>
      </c>
      <c r="G26" s="142"/>
    </row>
    <row r="27" spans="1:7" ht="26.25" customHeight="1">
      <c r="A27" s="82">
        <v>4</v>
      </c>
      <c r="B27" s="83" t="s">
        <v>128</v>
      </c>
      <c r="C27" s="105">
        <f>C28+C31</f>
        <v>2576000</v>
      </c>
      <c r="D27" s="105">
        <f>D28+D31</f>
        <v>250000</v>
      </c>
      <c r="E27" s="105">
        <f>E28+E31</f>
        <v>250000</v>
      </c>
      <c r="G27" s="158"/>
    </row>
    <row r="28" spans="1:5" ht="13.5" customHeight="1">
      <c r="A28" s="85">
        <v>41</v>
      </c>
      <c r="B28" s="86" t="s">
        <v>129</v>
      </c>
      <c r="C28" s="87">
        <f>SUM(C29:C30)</f>
        <v>110000</v>
      </c>
      <c r="D28" s="87">
        <v>30000</v>
      </c>
      <c r="E28" s="87">
        <v>30000</v>
      </c>
    </row>
    <row r="29" spans="1:5" ht="12.75">
      <c r="A29" s="95">
        <v>411</v>
      </c>
      <c r="B29" s="93" t="s">
        <v>130</v>
      </c>
      <c r="C29" s="142">
        <f>'Upravni odjel'!C41</f>
        <v>50000</v>
      </c>
      <c r="D29" s="142">
        <f>'Upravni odjel'!D41</f>
        <v>0</v>
      </c>
      <c r="E29" s="142">
        <f>'Upravni odjel'!E41</f>
        <v>0</v>
      </c>
    </row>
    <row r="30" spans="1:5" ht="12.75">
      <c r="A30" s="95">
        <v>412</v>
      </c>
      <c r="B30" s="93" t="s">
        <v>131</v>
      </c>
      <c r="C30" s="142">
        <f>+'Upravni odjel'!C42+'Upravni odjel'!C43+'Upravni odjel'!C44</f>
        <v>60000</v>
      </c>
      <c r="D30" s="142">
        <f>'Upravni odjel'!D42+'Upravni odjel'!D44</f>
        <v>0</v>
      </c>
      <c r="E30" s="142">
        <f>'Upravni odjel'!E42+'Upravni odjel'!E44</f>
        <v>0</v>
      </c>
    </row>
    <row r="31" spans="1:5" ht="23.25" customHeight="1">
      <c r="A31" s="88">
        <v>42</v>
      </c>
      <c r="B31" s="89" t="s">
        <v>132</v>
      </c>
      <c r="C31" s="90">
        <f>SUM(C32:C34)</f>
        <v>2466000</v>
      </c>
      <c r="D31" s="90">
        <v>220000</v>
      </c>
      <c r="E31" s="90">
        <v>220000</v>
      </c>
    </row>
    <row r="32" spans="1:5" ht="12.75">
      <c r="A32" s="95">
        <v>421</v>
      </c>
      <c r="B32" s="93" t="s">
        <v>133</v>
      </c>
      <c r="C32" s="142">
        <f>'Upravni odjel'!C88+'Upravni odjel'!C92+'Upravni odjel'!C96+'Upravni odjel'!C100+'Upravni odjel'!C104</f>
        <v>2375000</v>
      </c>
      <c r="D32" s="142">
        <f>'Upravni odjel'!D88+'Upravni odjel'!D92+'Upravni odjel'!D96+'Upravni odjel'!D100+'Upravni odjel'!D104</f>
        <v>0</v>
      </c>
      <c r="E32" s="142">
        <f>'Upravni odjel'!E88+'Upravni odjel'!E92+'Upravni odjel'!E96+'Upravni odjel'!E100+'Upravni odjel'!E104</f>
        <v>0</v>
      </c>
    </row>
    <row r="33" spans="1:5" ht="12.75">
      <c r="A33" s="95">
        <v>422</v>
      </c>
      <c r="B33" s="93" t="s">
        <v>134</v>
      </c>
      <c r="C33" s="142">
        <f>'Upravni odjel'!C46+'Upravni odjel'!C47+'Upravni odjel'!C158+'Upravni odjel'!C202</f>
        <v>76000</v>
      </c>
      <c r="D33" s="142">
        <f>'Upravni odjel'!D46+'Upravni odjel'!D47+'Upravni odjel'!D202</f>
        <v>0</v>
      </c>
      <c r="E33" s="142">
        <f>'Upravni odjel'!E46+'Upravni odjel'!E47+'Upravni odjel'!E202</f>
        <v>0</v>
      </c>
    </row>
    <row r="34" spans="1:5" ht="15" customHeight="1">
      <c r="A34" s="159">
        <v>424</v>
      </c>
      <c r="B34" s="107" t="s">
        <v>135</v>
      </c>
      <c r="C34" s="150">
        <f>'Upravni odjel'!C206</f>
        <v>15000</v>
      </c>
      <c r="D34" s="150">
        <f>'Upravni odjel'!D206</f>
        <v>0</v>
      </c>
      <c r="E34" s="142">
        <f>'Upravni odjel'!E206</f>
        <v>0</v>
      </c>
    </row>
    <row r="35" spans="1:5" ht="12.75">
      <c r="A35" s="160"/>
      <c r="B35" s="161"/>
      <c r="C35" s="160"/>
      <c r="D35" s="160"/>
      <c r="E35" s="160"/>
    </row>
    <row r="36" spans="1:8" ht="12.75">
      <c r="A36" s="162">
        <v>5</v>
      </c>
      <c r="B36" s="163" t="s">
        <v>136</v>
      </c>
      <c r="C36" s="164">
        <f aca="true" t="shared" si="0" ref="C36:E37">C37</f>
        <v>2000000</v>
      </c>
      <c r="D36" s="164">
        <f t="shared" si="0"/>
        <v>0</v>
      </c>
      <c r="E36" s="165">
        <f t="shared" si="0"/>
        <v>0</v>
      </c>
      <c r="H36" s="166"/>
    </row>
    <row r="37" spans="1:5" ht="12.75">
      <c r="A37" s="167">
        <v>53</v>
      </c>
      <c r="B37" s="168" t="s">
        <v>137</v>
      </c>
      <c r="C37" s="169">
        <f t="shared" si="0"/>
        <v>2000000</v>
      </c>
      <c r="D37" s="169">
        <f t="shared" si="0"/>
        <v>0</v>
      </c>
      <c r="E37" s="169">
        <f t="shared" si="0"/>
        <v>0</v>
      </c>
    </row>
    <row r="38" spans="1:5" ht="12.75">
      <c r="A38" s="170">
        <v>534</v>
      </c>
      <c r="B38" s="171" t="s">
        <v>138</v>
      </c>
      <c r="C38" s="172">
        <f>'Upravni odjel'!C115</f>
        <v>2000000</v>
      </c>
      <c r="D38" s="172">
        <f>'Upravni odjel'!D115</f>
        <v>0</v>
      </c>
      <c r="E38" s="173">
        <f>'Upravni odjel'!E115</f>
        <v>0</v>
      </c>
    </row>
    <row r="45" spans="1:2" ht="15" customHeight="1">
      <c r="A45" s="174"/>
      <c r="B45" s="175"/>
    </row>
    <row r="46" spans="1:2" ht="15" customHeight="1">
      <c r="A46" s="174"/>
      <c r="B46" s="175"/>
    </row>
    <row r="47" spans="1:2" ht="15" customHeight="1">
      <c r="A47" s="174"/>
      <c r="B47" s="175"/>
    </row>
    <row r="48" spans="1:2" ht="12.75">
      <c r="A48" s="176"/>
      <c r="B48" s="175"/>
    </row>
    <row r="49" ht="12.75">
      <c r="A49" s="113"/>
    </row>
    <row r="50" ht="12.75">
      <c r="A50" s="113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</sheetData>
  <sheetProtection selectLockedCells="1" selectUnlockedCells="1"/>
  <printOptions/>
  <pageMargins left="0.75" right="0.6701388888888888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7">
      <selection activeCell="H29" sqref="H29"/>
    </sheetView>
  </sheetViews>
  <sheetFormatPr defaultColWidth="9.140625" defaultRowHeight="12.75"/>
  <cols>
    <col min="1" max="1" width="6.421875" style="4" customWidth="1"/>
    <col min="2" max="2" width="37.7109375" style="64" customWidth="1"/>
    <col min="3" max="3" width="11.7109375" style="64" customWidth="1"/>
    <col min="4" max="5" width="11.7109375" style="4" customWidth="1"/>
    <col min="6" max="16384" width="9.28125" style="4" customWidth="1"/>
  </cols>
  <sheetData>
    <row r="1" spans="1:3" ht="15" customHeight="1">
      <c r="A1" s="176"/>
      <c r="B1" s="175"/>
      <c r="C1" s="175"/>
    </row>
    <row r="2" spans="1:3" ht="15" customHeight="1">
      <c r="A2" s="176"/>
      <c r="B2" s="175"/>
      <c r="C2" s="175"/>
    </row>
    <row r="3" spans="1:3" s="66" customFormat="1" ht="12.75">
      <c r="A3" s="14" t="s">
        <v>24</v>
      </c>
      <c r="B3" s="177" t="s">
        <v>139</v>
      </c>
      <c r="C3" s="177"/>
    </row>
    <row r="6" spans="1:5" s="78" customFormat="1" ht="38.25" customHeight="1">
      <c r="A6" s="120" t="s">
        <v>39</v>
      </c>
      <c r="B6" s="178" t="s">
        <v>85</v>
      </c>
      <c r="C6" s="77" t="s">
        <v>140</v>
      </c>
      <c r="D6" s="77" t="s">
        <v>141</v>
      </c>
      <c r="E6" s="77" t="s">
        <v>142</v>
      </c>
    </row>
    <row r="7" spans="1:5" s="1" customFormat="1" ht="12.75">
      <c r="A7" s="179">
        <v>1</v>
      </c>
      <c r="B7" s="180">
        <v>2</v>
      </c>
      <c r="C7" s="179">
        <v>3</v>
      </c>
      <c r="D7" s="179">
        <v>4</v>
      </c>
      <c r="E7" s="179">
        <v>5</v>
      </c>
    </row>
    <row r="8" spans="1:5" ht="24.75" customHeight="1">
      <c r="A8" s="181">
        <v>9</v>
      </c>
      <c r="B8" s="182" t="s">
        <v>143</v>
      </c>
      <c r="C8" s="183">
        <f aca="true" t="shared" si="0" ref="C8:E9">C9</f>
        <v>0</v>
      </c>
      <c r="D8" s="183">
        <f t="shared" si="0"/>
        <v>0</v>
      </c>
      <c r="E8" s="183">
        <f t="shared" si="0"/>
        <v>0</v>
      </c>
    </row>
    <row r="9" spans="1:5" s="66" customFormat="1" ht="15" customHeight="1">
      <c r="A9" s="88">
        <v>92</v>
      </c>
      <c r="B9" s="89" t="s">
        <v>144</v>
      </c>
      <c r="C9" s="155">
        <f t="shared" si="0"/>
        <v>0</v>
      </c>
      <c r="D9" s="155">
        <f t="shared" si="0"/>
        <v>0</v>
      </c>
      <c r="E9" s="155">
        <f t="shared" si="0"/>
        <v>0</v>
      </c>
    </row>
    <row r="10" spans="1:5" s="96" customFormat="1" ht="15" customHeight="1">
      <c r="A10" s="159">
        <v>922</v>
      </c>
      <c r="B10" s="107" t="s">
        <v>145</v>
      </c>
      <c r="C10" s="184">
        <v>0</v>
      </c>
      <c r="D10" s="184">
        <v>0</v>
      </c>
      <c r="E10" s="184">
        <v>0</v>
      </c>
    </row>
    <row r="11" spans="1:5" s="66" customFormat="1" ht="15" customHeight="1">
      <c r="A11" s="185"/>
      <c r="B11" s="186"/>
      <c r="C11" s="186"/>
      <c r="D11" s="69"/>
      <c r="E11" s="69"/>
    </row>
    <row r="12" spans="1:5" ht="15" customHeight="1">
      <c r="A12" s="187"/>
      <c r="B12" s="152"/>
      <c r="C12" s="152"/>
      <c r="D12" s="72"/>
      <c r="E12" s="72"/>
    </row>
    <row r="13" spans="1:3" ht="15" customHeight="1">
      <c r="A13" s="187"/>
      <c r="B13" s="152"/>
      <c r="C13" s="152"/>
    </row>
    <row r="14" spans="1:5" s="66" customFormat="1" ht="15" customHeight="1">
      <c r="A14" s="185"/>
      <c r="B14" s="186"/>
      <c r="C14" s="186"/>
      <c r="D14" s="69"/>
      <c r="E14" s="69"/>
    </row>
    <row r="15" spans="1:5" ht="15" customHeight="1">
      <c r="A15" s="187"/>
      <c r="B15" s="152"/>
      <c r="C15" s="152"/>
      <c r="D15" s="72"/>
      <c r="E15" s="72"/>
    </row>
    <row r="16" spans="1:5" s="66" customFormat="1" ht="15" customHeight="1">
      <c r="A16" s="185" t="s">
        <v>28</v>
      </c>
      <c r="B16" s="186" t="s">
        <v>146</v>
      </c>
      <c r="C16" s="186"/>
      <c r="D16" s="69"/>
      <c r="E16" s="69"/>
    </row>
    <row r="17" spans="1:5" ht="15" customHeight="1">
      <c r="A17" s="187"/>
      <c r="B17" s="152"/>
      <c r="C17" s="152"/>
      <c r="D17" s="72"/>
      <c r="E17" s="72"/>
    </row>
    <row r="18" spans="1:5" s="78" customFormat="1" ht="38.25" customHeight="1">
      <c r="A18" s="75" t="s">
        <v>39</v>
      </c>
      <c r="B18" s="188" t="s">
        <v>147</v>
      </c>
      <c r="C18" s="77" t="s">
        <v>148</v>
      </c>
      <c r="D18" s="77" t="s">
        <v>149</v>
      </c>
      <c r="E18" s="77" t="s">
        <v>150</v>
      </c>
    </row>
    <row r="19" spans="1:5" s="81" customFormat="1" ht="11.25">
      <c r="A19" s="79">
        <v>1</v>
      </c>
      <c r="B19" s="80">
        <v>2</v>
      </c>
      <c r="C19" s="79">
        <v>3</v>
      </c>
      <c r="D19" s="79">
        <v>4</v>
      </c>
      <c r="E19" s="79">
        <v>5</v>
      </c>
    </row>
    <row r="20" spans="1:5" ht="24.75" customHeight="1">
      <c r="A20" s="189">
        <v>8</v>
      </c>
      <c r="B20" s="190" t="s">
        <v>151</v>
      </c>
      <c r="C20" s="191">
        <f aca="true" t="shared" si="1" ref="C20:E21">C21</f>
        <v>0</v>
      </c>
      <c r="D20" s="191">
        <f t="shared" si="1"/>
        <v>0</v>
      </c>
      <c r="E20" s="191">
        <f t="shared" si="1"/>
        <v>0</v>
      </c>
    </row>
    <row r="21" spans="1:8" s="66" customFormat="1" ht="15" customHeight="1">
      <c r="A21" s="88">
        <v>84</v>
      </c>
      <c r="B21" s="89" t="s">
        <v>152</v>
      </c>
      <c r="C21" s="192">
        <f t="shared" si="1"/>
        <v>0</v>
      </c>
      <c r="D21" s="192">
        <f t="shared" si="1"/>
        <v>0</v>
      </c>
      <c r="E21" s="192">
        <f t="shared" si="1"/>
        <v>0</v>
      </c>
      <c r="H21" s="193"/>
    </row>
    <row r="22" spans="1:5" s="96" customFormat="1" ht="29.25" customHeight="1">
      <c r="A22" s="95">
        <v>844</v>
      </c>
      <c r="B22" s="93" t="s">
        <v>153</v>
      </c>
      <c r="C22" s="194">
        <v>0</v>
      </c>
      <c r="D22" s="194">
        <v>0</v>
      </c>
      <c r="E22" s="194">
        <v>0</v>
      </c>
    </row>
    <row r="23" spans="1:5" s="66" customFormat="1" ht="24.75" customHeight="1">
      <c r="A23" s="195">
        <v>5</v>
      </c>
      <c r="B23" s="196" t="s">
        <v>154</v>
      </c>
      <c r="C23" s="197">
        <f>C24+C26</f>
        <v>2000000</v>
      </c>
      <c r="D23" s="198">
        <f>D24+D26</f>
        <v>0</v>
      </c>
      <c r="E23" s="198">
        <f>E24+E26</f>
        <v>0</v>
      </c>
    </row>
    <row r="24" spans="1:5" s="66" customFormat="1" ht="15" customHeight="1">
      <c r="A24" s="88">
        <v>53</v>
      </c>
      <c r="B24" s="89" t="s">
        <v>137</v>
      </c>
      <c r="C24" s="199">
        <f>C25</f>
        <v>2000000</v>
      </c>
      <c r="D24" s="199">
        <f>D25</f>
        <v>0</v>
      </c>
      <c r="E24" s="199">
        <f>E25</f>
        <v>0</v>
      </c>
    </row>
    <row r="25" spans="1:5" s="202" customFormat="1" ht="15" customHeight="1">
      <c r="A25" s="200">
        <v>534</v>
      </c>
      <c r="B25" s="98" t="s">
        <v>155</v>
      </c>
      <c r="C25" s="201">
        <v>2000000</v>
      </c>
      <c r="D25" s="201"/>
      <c r="E25" s="194"/>
    </row>
    <row r="26" spans="1:6" s="66" customFormat="1" ht="15" customHeight="1">
      <c r="A26" s="203">
        <v>54</v>
      </c>
      <c r="B26" s="204" t="s">
        <v>156</v>
      </c>
      <c r="C26" s="199">
        <f>C27</f>
        <v>0</v>
      </c>
      <c r="D26" s="199">
        <f>D27</f>
        <v>0</v>
      </c>
      <c r="E26" s="199">
        <f>E27</f>
        <v>0</v>
      </c>
      <c r="F26" s="205"/>
    </row>
    <row r="27" spans="1:5" s="96" customFormat="1" ht="30.75" customHeight="1">
      <c r="A27" s="159">
        <v>544</v>
      </c>
      <c r="B27" s="107" t="s">
        <v>157</v>
      </c>
      <c r="C27" s="206">
        <v>0</v>
      </c>
      <c r="D27" s="206">
        <v>0</v>
      </c>
      <c r="E27" s="206">
        <v>0</v>
      </c>
    </row>
    <row r="28" spans="1:3" s="66" customFormat="1" ht="15" customHeight="1">
      <c r="A28" s="207"/>
      <c r="B28" s="208"/>
      <c r="C28" s="208"/>
    </row>
    <row r="29" spans="1:3" s="66" customFormat="1" ht="15" customHeight="1">
      <c r="A29" s="207"/>
      <c r="B29" s="208"/>
      <c r="C29" s="208"/>
    </row>
    <row r="30" spans="1:3" ht="15" customHeight="1">
      <c r="A30" s="176"/>
      <c r="B30" s="175"/>
      <c r="C30" s="175"/>
    </row>
    <row r="31" spans="1:3" ht="15" customHeight="1">
      <c r="A31" s="176"/>
      <c r="B31" s="175"/>
      <c r="C31" s="175"/>
    </row>
    <row r="32" spans="1:3" s="66" customFormat="1" ht="15" customHeight="1">
      <c r="A32" s="207"/>
      <c r="B32" s="208"/>
      <c r="C32" s="208"/>
    </row>
    <row r="33" spans="1:3" s="66" customFormat="1" ht="15" customHeight="1">
      <c r="A33" s="207"/>
      <c r="B33" s="208"/>
      <c r="C33" s="208"/>
    </row>
    <row r="34" spans="1:3" s="96" customFormat="1" ht="15" customHeight="1">
      <c r="A34" s="174"/>
      <c r="B34" s="175"/>
      <c r="C34" s="175"/>
    </row>
    <row r="35" spans="1:3" s="66" customFormat="1" ht="15" customHeight="1">
      <c r="A35" s="207"/>
      <c r="B35" s="208"/>
      <c r="C35" s="208"/>
    </row>
    <row r="36" spans="1:3" s="66" customFormat="1" ht="15" customHeight="1">
      <c r="A36" s="207"/>
      <c r="B36" s="208"/>
      <c r="C36" s="208"/>
    </row>
    <row r="37" spans="1:3" ht="15" customHeight="1">
      <c r="A37" s="176"/>
      <c r="B37" s="175"/>
      <c r="C37" s="175"/>
    </row>
    <row r="38" spans="1:3" ht="15" customHeight="1">
      <c r="A38" s="176"/>
      <c r="B38" s="175"/>
      <c r="C38" s="175"/>
    </row>
    <row r="39" spans="1:3" s="66" customFormat="1" ht="15" customHeight="1">
      <c r="A39" s="207"/>
      <c r="B39" s="208"/>
      <c r="C39" s="208"/>
    </row>
    <row r="40" spans="1:3" ht="15" customHeight="1">
      <c r="A40" s="176"/>
      <c r="B40" s="175"/>
      <c r="C40" s="175"/>
    </row>
    <row r="41" spans="1:3" ht="15" customHeight="1">
      <c r="A41" s="176"/>
      <c r="B41" s="175"/>
      <c r="C41" s="175"/>
    </row>
    <row r="42" spans="1:3" ht="15" customHeight="1">
      <c r="A42" s="176"/>
      <c r="B42" s="175"/>
      <c r="C42" s="175"/>
    </row>
    <row r="43" spans="1:3" s="66" customFormat="1" ht="15" customHeight="1">
      <c r="A43" s="207"/>
      <c r="B43" s="208"/>
      <c r="C43" s="208"/>
    </row>
    <row r="44" spans="1:3" s="66" customFormat="1" ht="15" customHeight="1">
      <c r="A44" s="207"/>
      <c r="B44" s="208"/>
      <c r="C44" s="208"/>
    </row>
    <row r="45" spans="1:3" ht="15" customHeight="1">
      <c r="A45" s="176"/>
      <c r="B45" s="175"/>
      <c r="C45" s="175"/>
    </row>
    <row r="46" spans="1:3" s="66" customFormat="1" ht="15" customHeight="1">
      <c r="A46" s="207"/>
      <c r="B46" s="208"/>
      <c r="C46" s="208"/>
    </row>
    <row r="47" spans="1:3" ht="15" customHeight="1">
      <c r="A47" s="176"/>
      <c r="B47" s="175"/>
      <c r="C47" s="175"/>
    </row>
    <row r="48" spans="1:3" ht="15" customHeight="1">
      <c r="A48" s="176"/>
      <c r="B48" s="175"/>
      <c r="C48" s="175"/>
    </row>
    <row r="49" spans="1:3" ht="15" customHeight="1">
      <c r="A49" s="176"/>
      <c r="B49" s="175"/>
      <c r="C49" s="175"/>
    </row>
    <row r="50" spans="1:3" s="66" customFormat="1" ht="15" customHeight="1">
      <c r="A50" s="207"/>
      <c r="B50" s="208"/>
      <c r="C50" s="208"/>
    </row>
    <row r="51" spans="1:3" s="66" customFormat="1" ht="15" customHeight="1">
      <c r="A51" s="207"/>
      <c r="B51" s="208"/>
      <c r="C51" s="208"/>
    </row>
    <row r="52" spans="1:3" ht="15" customHeight="1">
      <c r="A52" s="176"/>
      <c r="B52" s="175"/>
      <c r="C52" s="175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  <row r="61" ht="12.75">
      <c r="A61" s="113"/>
    </row>
    <row r="62" ht="12.75">
      <c r="A62" s="113"/>
    </row>
    <row r="63" ht="12.75">
      <c r="A63" s="113"/>
    </row>
    <row r="64" ht="12.75">
      <c r="A64" s="113"/>
    </row>
    <row r="65" ht="12.75">
      <c r="A65" s="113"/>
    </row>
  </sheetData>
  <sheetProtection selectLockedCells="1" selectUnlockedCells="1"/>
  <printOptions/>
  <pageMargins left="0.7479166666666667" right="0.27569444444444446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2"/>
  <sheetViews>
    <sheetView workbookViewId="0" topLeftCell="A13">
      <selection activeCell="H170" sqref="H170"/>
    </sheetView>
  </sheetViews>
  <sheetFormatPr defaultColWidth="9.140625" defaultRowHeight="12.75"/>
  <cols>
    <col min="1" max="1" width="10.8515625" style="153" customWidth="1"/>
    <col min="2" max="2" width="38.7109375" style="64" customWidth="1"/>
    <col min="3" max="3" width="10.7109375" style="64" customWidth="1"/>
    <col min="4" max="4" width="10.28125" style="4" customWidth="1"/>
    <col min="5" max="5" width="11.00390625" style="4" customWidth="1"/>
    <col min="6" max="16384" width="9.28125" style="4" customWidth="1"/>
  </cols>
  <sheetData>
    <row r="1" spans="1:5" s="78" customFormat="1" ht="38.25" customHeight="1">
      <c r="A1" s="209" t="s">
        <v>39</v>
      </c>
      <c r="B1" s="188" t="s">
        <v>85</v>
      </c>
      <c r="C1" s="77" t="s">
        <v>158</v>
      </c>
      <c r="D1" s="77" t="s">
        <v>15</v>
      </c>
      <c r="E1" s="77" t="s">
        <v>159</v>
      </c>
    </row>
    <row r="2" spans="1:5" s="81" customFormat="1" ht="11.25">
      <c r="A2" s="79">
        <v>1</v>
      </c>
      <c r="B2" s="80">
        <v>2</v>
      </c>
      <c r="C2" s="79">
        <v>3</v>
      </c>
      <c r="D2" s="79">
        <v>4</v>
      </c>
      <c r="E2" s="79">
        <v>5</v>
      </c>
    </row>
    <row r="3" spans="1:5" s="66" customFormat="1" ht="24.75" customHeight="1">
      <c r="A3" s="210" t="s">
        <v>160</v>
      </c>
      <c r="B3" s="126" t="s">
        <v>161</v>
      </c>
      <c r="C3" s="211">
        <f>C4+C56+C105+C116+C123+C135+C176+C217+C228+C244</f>
        <v>11268700</v>
      </c>
      <c r="D3" s="211">
        <f>D4+D56+D105+D116+D123+D135+D176+D217+D228+D244</f>
        <v>5284000</v>
      </c>
      <c r="E3" s="84">
        <f>E4+E56+E105+E116+E123+E135+E176+E217+E228+E244</f>
        <v>5169000</v>
      </c>
    </row>
    <row r="4" spans="1:5" s="66" customFormat="1" ht="24.75" customHeight="1">
      <c r="A4" s="210" t="s">
        <v>162</v>
      </c>
      <c r="B4" s="83" t="s">
        <v>163</v>
      </c>
      <c r="C4" s="211">
        <f aca="true" t="shared" si="0" ref="C4:E5">C5</f>
        <v>3015000</v>
      </c>
      <c r="D4" s="211">
        <f t="shared" si="0"/>
        <v>2255000</v>
      </c>
      <c r="E4" s="84">
        <f t="shared" si="0"/>
        <v>2250000</v>
      </c>
    </row>
    <row r="5" spans="1:5" s="134" customFormat="1" ht="15" customHeight="1">
      <c r="A5" s="212" t="s">
        <v>164</v>
      </c>
      <c r="B5" s="212"/>
      <c r="C5" s="213">
        <f t="shared" si="0"/>
        <v>3015000</v>
      </c>
      <c r="D5" s="214">
        <f t="shared" si="0"/>
        <v>2255000</v>
      </c>
      <c r="E5" s="133">
        <f t="shared" si="0"/>
        <v>2250000</v>
      </c>
    </row>
    <row r="6" spans="1:5" s="134" customFormat="1" ht="15" customHeight="1">
      <c r="A6" s="215" t="s">
        <v>165</v>
      </c>
      <c r="B6" s="216"/>
      <c r="C6" s="217">
        <f>C7+C48+C52</f>
        <v>3015000</v>
      </c>
      <c r="D6" s="217">
        <f>D7+D48+D52</f>
        <v>2255000</v>
      </c>
      <c r="E6" s="133">
        <f>E7+E48+E52</f>
        <v>2250000</v>
      </c>
    </row>
    <row r="7" spans="1:5" s="134" customFormat="1" ht="15" customHeight="1">
      <c r="A7" s="218" t="s">
        <v>166</v>
      </c>
      <c r="B7" s="219" t="s">
        <v>167</v>
      </c>
      <c r="C7" s="220">
        <f>C8+C40+C45</f>
        <v>2865000</v>
      </c>
      <c r="D7" s="220">
        <f>D8+D40+D45</f>
        <v>2205000</v>
      </c>
      <c r="E7" s="221">
        <f>E8+E40+E45</f>
        <v>2210000</v>
      </c>
    </row>
    <row r="8" spans="1:5" s="66" customFormat="1" ht="15.75" customHeight="1">
      <c r="A8" s="222">
        <v>3</v>
      </c>
      <c r="B8" s="223" t="s">
        <v>96</v>
      </c>
      <c r="C8" s="224">
        <f>C9+C14+C35</f>
        <v>2700000</v>
      </c>
      <c r="D8" s="224">
        <f>D9+D14+D35</f>
        <v>2170000</v>
      </c>
      <c r="E8" s="225">
        <f>E9+E14+E35</f>
        <v>2175000</v>
      </c>
    </row>
    <row r="9" spans="1:5" ht="15" customHeight="1">
      <c r="A9" s="222">
        <v>31</v>
      </c>
      <c r="B9" s="223" t="s">
        <v>111</v>
      </c>
      <c r="C9" s="224">
        <f>SUM(C10:C13)</f>
        <v>1252000</v>
      </c>
      <c r="D9" s="224">
        <v>1140000</v>
      </c>
      <c r="E9" s="225">
        <v>1145000</v>
      </c>
    </row>
    <row r="10" spans="1:5" ht="15" customHeight="1">
      <c r="A10" s="226">
        <v>3111</v>
      </c>
      <c r="B10" s="227" t="s">
        <v>168</v>
      </c>
      <c r="C10" s="228">
        <v>950000</v>
      </c>
      <c r="D10" s="228"/>
      <c r="E10" s="173"/>
    </row>
    <row r="11" spans="1:5" s="66" customFormat="1" ht="15" customHeight="1">
      <c r="A11" s="226">
        <v>3121</v>
      </c>
      <c r="B11" s="227" t="s">
        <v>113</v>
      </c>
      <c r="C11" s="228">
        <v>155000</v>
      </c>
      <c r="D11" s="228"/>
      <c r="E11" s="173"/>
    </row>
    <row r="12" spans="1:5" ht="15" customHeight="1">
      <c r="A12" s="226">
        <v>3132</v>
      </c>
      <c r="B12" s="227" t="s">
        <v>169</v>
      </c>
      <c r="C12" s="228">
        <v>130000</v>
      </c>
      <c r="D12" s="228"/>
      <c r="E12" s="173"/>
    </row>
    <row r="13" spans="1:5" ht="15" customHeight="1">
      <c r="A13" s="226">
        <v>3133</v>
      </c>
      <c r="B13" s="227" t="s">
        <v>170</v>
      </c>
      <c r="C13" s="228">
        <v>17000</v>
      </c>
      <c r="D13" s="228"/>
      <c r="E13" s="173"/>
    </row>
    <row r="14" spans="1:5" s="66" customFormat="1" ht="15" customHeight="1">
      <c r="A14" s="222">
        <v>32</v>
      </c>
      <c r="B14" s="223" t="s">
        <v>97</v>
      </c>
      <c r="C14" s="224">
        <f>SUM(C15:C34)</f>
        <v>1415000</v>
      </c>
      <c r="D14" s="224">
        <v>1000000</v>
      </c>
      <c r="E14" s="225">
        <v>1000000</v>
      </c>
    </row>
    <row r="15" spans="1:5" ht="15" customHeight="1">
      <c r="A15" s="226">
        <v>3211</v>
      </c>
      <c r="B15" s="227" t="s">
        <v>171</v>
      </c>
      <c r="C15" s="228">
        <v>6000</v>
      </c>
      <c r="D15" s="228"/>
      <c r="E15" s="173"/>
    </row>
    <row r="16" spans="1:5" ht="15" customHeight="1">
      <c r="A16" s="226">
        <v>3212</v>
      </c>
      <c r="B16" s="227" t="s">
        <v>172</v>
      </c>
      <c r="C16" s="228">
        <v>70000</v>
      </c>
      <c r="D16" s="228"/>
      <c r="E16" s="173"/>
    </row>
    <row r="17" spans="1:5" ht="15" customHeight="1">
      <c r="A17" s="226">
        <v>3213</v>
      </c>
      <c r="B17" s="227" t="s">
        <v>173</v>
      </c>
      <c r="C17" s="228">
        <v>6000</v>
      </c>
      <c r="D17" s="228"/>
      <c r="E17" s="173"/>
    </row>
    <row r="18" spans="1:5" ht="15" customHeight="1">
      <c r="A18" s="226">
        <v>3214</v>
      </c>
      <c r="B18" s="227" t="s">
        <v>174</v>
      </c>
      <c r="C18" s="228">
        <v>15000</v>
      </c>
      <c r="D18" s="228"/>
      <c r="E18" s="173"/>
    </row>
    <row r="19" spans="1:5" ht="15" customHeight="1">
      <c r="A19" s="226">
        <v>3221</v>
      </c>
      <c r="B19" s="227" t="s">
        <v>175</v>
      </c>
      <c r="C19" s="228">
        <v>70000</v>
      </c>
      <c r="D19" s="228"/>
      <c r="E19" s="173"/>
    </row>
    <row r="20" spans="1:5" ht="16.5" customHeight="1">
      <c r="A20" s="226">
        <v>3223</v>
      </c>
      <c r="B20" s="227" t="s">
        <v>176</v>
      </c>
      <c r="C20" s="228">
        <v>350000</v>
      </c>
      <c r="D20" s="228"/>
      <c r="E20" s="173"/>
    </row>
    <row r="21" spans="1:5" ht="13.5" customHeight="1">
      <c r="A21" s="226">
        <v>3224</v>
      </c>
      <c r="B21" s="227" t="s">
        <v>177</v>
      </c>
      <c r="C21" s="228">
        <v>30000</v>
      </c>
      <c r="D21" s="228"/>
      <c r="E21" s="173"/>
    </row>
    <row r="22" spans="1:5" ht="15" customHeight="1">
      <c r="A22" s="226">
        <v>3225</v>
      </c>
      <c r="B22" s="227" t="s">
        <v>178</v>
      </c>
      <c r="C22" s="228">
        <v>15000</v>
      </c>
      <c r="D22" s="228"/>
      <c r="E22" s="173"/>
    </row>
    <row r="23" spans="1:5" ht="15" customHeight="1">
      <c r="A23" s="226">
        <v>3231</v>
      </c>
      <c r="B23" s="227" t="s">
        <v>179</v>
      </c>
      <c r="C23" s="228">
        <v>110000</v>
      </c>
      <c r="D23" s="228"/>
      <c r="E23" s="173"/>
    </row>
    <row r="24" spans="1:5" ht="15" customHeight="1">
      <c r="A24" s="226">
        <v>3232</v>
      </c>
      <c r="B24" s="227" t="s">
        <v>180</v>
      </c>
      <c r="C24" s="228">
        <v>2000</v>
      </c>
      <c r="D24" s="228"/>
      <c r="E24" s="173"/>
    </row>
    <row r="25" spans="1:5" ht="15" customHeight="1">
      <c r="A25" s="226">
        <v>3232</v>
      </c>
      <c r="B25" s="227" t="s">
        <v>181</v>
      </c>
      <c r="C25" s="228">
        <v>10000</v>
      </c>
      <c r="D25" s="228"/>
      <c r="E25" s="173"/>
    </row>
    <row r="26" spans="1:5" ht="15" customHeight="1">
      <c r="A26" s="226">
        <v>3233</v>
      </c>
      <c r="B26" s="227" t="s">
        <v>182</v>
      </c>
      <c r="C26" s="228">
        <v>40000</v>
      </c>
      <c r="D26" s="228"/>
      <c r="E26" s="173"/>
    </row>
    <row r="27" spans="1:5" ht="14.25" customHeight="1">
      <c r="A27" s="229">
        <v>3234</v>
      </c>
      <c r="B27" s="230" t="s">
        <v>183</v>
      </c>
      <c r="C27" s="231"/>
      <c r="D27" s="231"/>
      <c r="E27" s="232"/>
    </row>
    <row r="28" spans="1:5" ht="15" customHeight="1">
      <c r="A28" s="233"/>
      <c r="B28" s="234" t="s">
        <v>184</v>
      </c>
      <c r="C28" s="235">
        <v>90000</v>
      </c>
      <c r="D28" s="235"/>
      <c r="E28" s="236"/>
    </row>
    <row r="29" spans="1:5" ht="15" customHeight="1">
      <c r="A29" s="226">
        <v>3236</v>
      </c>
      <c r="B29" s="227" t="s">
        <v>185</v>
      </c>
      <c r="C29" s="228">
        <v>70000</v>
      </c>
      <c r="D29" s="228"/>
      <c r="E29" s="173"/>
    </row>
    <row r="30" spans="1:5" ht="22.5" customHeight="1">
      <c r="A30" s="226">
        <v>3237</v>
      </c>
      <c r="B30" s="227" t="s">
        <v>186</v>
      </c>
      <c r="C30" s="228">
        <v>300000</v>
      </c>
      <c r="D30" s="228"/>
      <c r="E30" s="173"/>
    </row>
    <row r="31" spans="1:5" ht="15" customHeight="1">
      <c r="A31" s="226">
        <v>3238</v>
      </c>
      <c r="B31" s="227" t="s">
        <v>187</v>
      </c>
      <c r="C31" s="228">
        <v>22000</v>
      </c>
      <c r="D31" s="228"/>
      <c r="E31" s="173"/>
    </row>
    <row r="32" spans="1:5" ht="15" customHeight="1">
      <c r="A32" s="226">
        <v>3239</v>
      </c>
      <c r="B32" s="227" t="s">
        <v>188</v>
      </c>
      <c r="C32" s="228">
        <v>6000</v>
      </c>
      <c r="D32" s="228"/>
      <c r="E32" s="173"/>
    </row>
    <row r="33" spans="1:5" ht="15" customHeight="1">
      <c r="A33" s="226">
        <v>3292</v>
      </c>
      <c r="B33" s="227" t="s">
        <v>189</v>
      </c>
      <c r="C33" s="228">
        <v>3000</v>
      </c>
      <c r="D33" s="228"/>
      <c r="E33" s="173"/>
    </row>
    <row r="34" spans="1:5" ht="15" customHeight="1">
      <c r="A34" s="226">
        <v>3299</v>
      </c>
      <c r="B34" s="227" t="s">
        <v>118</v>
      </c>
      <c r="C34" s="228">
        <v>200000</v>
      </c>
      <c r="D34" s="228"/>
      <c r="E34" s="173"/>
    </row>
    <row r="35" spans="1:5" ht="15" customHeight="1">
      <c r="A35" s="222">
        <v>34</v>
      </c>
      <c r="B35" s="223" t="s">
        <v>190</v>
      </c>
      <c r="C35" s="224">
        <f>SUM(C36:C39)</f>
        <v>33000</v>
      </c>
      <c r="D35" s="224">
        <v>30000</v>
      </c>
      <c r="E35" s="225">
        <v>30000</v>
      </c>
    </row>
    <row r="36" spans="1:5" s="66" customFormat="1" ht="15" customHeight="1">
      <c r="A36" s="226">
        <v>3431</v>
      </c>
      <c r="B36" s="227" t="s">
        <v>191</v>
      </c>
      <c r="C36" s="228">
        <v>12000</v>
      </c>
      <c r="D36" s="228"/>
      <c r="E36" s="173"/>
    </row>
    <row r="37" spans="1:5" s="66" customFormat="1" ht="15" customHeight="1">
      <c r="A37" s="226">
        <v>3431</v>
      </c>
      <c r="B37" s="227" t="s">
        <v>192</v>
      </c>
      <c r="C37" s="228">
        <v>10000</v>
      </c>
      <c r="D37" s="228"/>
      <c r="E37" s="173"/>
    </row>
    <row r="38" spans="1:5" ht="15" customHeight="1">
      <c r="A38" s="226">
        <v>3433</v>
      </c>
      <c r="B38" s="227" t="s">
        <v>193</v>
      </c>
      <c r="C38" s="228">
        <v>5000</v>
      </c>
      <c r="D38" s="228"/>
      <c r="E38" s="173"/>
    </row>
    <row r="39" spans="1:5" s="237" customFormat="1" ht="15" customHeight="1">
      <c r="A39" s="226">
        <v>3434</v>
      </c>
      <c r="B39" s="227" t="s">
        <v>194</v>
      </c>
      <c r="C39" s="228">
        <v>6000</v>
      </c>
      <c r="D39" s="228"/>
      <c r="E39" s="173"/>
    </row>
    <row r="40" spans="1:5" s="237" customFormat="1" ht="13.5" customHeight="1">
      <c r="A40" s="222">
        <v>41</v>
      </c>
      <c r="B40" s="238" t="s">
        <v>129</v>
      </c>
      <c r="C40" s="239">
        <f>SUM(C41:C44)</f>
        <v>110000</v>
      </c>
      <c r="D40" s="239">
        <v>30000</v>
      </c>
      <c r="E40" s="225">
        <v>30000</v>
      </c>
    </row>
    <row r="41" spans="1:5" s="66" customFormat="1" ht="12.75" customHeight="1">
      <c r="A41" s="226">
        <v>4111</v>
      </c>
      <c r="B41" s="227" t="s">
        <v>195</v>
      </c>
      <c r="C41" s="228">
        <v>50000</v>
      </c>
      <c r="D41" s="228"/>
      <c r="E41" s="173"/>
    </row>
    <row r="42" spans="1:5" s="66" customFormat="1" ht="15" customHeight="1">
      <c r="A42" s="226">
        <v>4126</v>
      </c>
      <c r="B42" s="227" t="s">
        <v>196</v>
      </c>
      <c r="C42" s="228">
        <v>25000</v>
      </c>
      <c r="D42" s="228"/>
      <c r="E42" s="173"/>
    </row>
    <row r="43" spans="1:5" s="66" customFormat="1" ht="15" customHeight="1">
      <c r="A43" s="226">
        <v>4126</v>
      </c>
      <c r="B43" s="227" t="s">
        <v>197</v>
      </c>
      <c r="C43" s="228">
        <v>10000</v>
      </c>
      <c r="D43" s="228"/>
      <c r="E43" s="173"/>
    </row>
    <row r="44" spans="1:5" s="66" customFormat="1" ht="12.75" customHeight="1">
      <c r="A44" s="226">
        <v>4126</v>
      </c>
      <c r="B44" s="240" t="s">
        <v>198</v>
      </c>
      <c r="C44" s="228">
        <v>25000</v>
      </c>
      <c r="D44" s="228"/>
      <c r="E44" s="173"/>
    </row>
    <row r="45" spans="1:5" s="237" customFormat="1" ht="25.5" customHeight="1">
      <c r="A45" s="241">
        <v>42</v>
      </c>
      <c r="B45" s="242" t="s">
        <v>199</v>
      </c>
      <c r="C45" s="224">
        <f>C46+C47</f>
        <v>55000</v>
      </c>
      <c r="D45" s="224">
        <v>5000</v>
      </c>
      <c r="E45" s="225">
        <v>5000</v>
      </c>
    </row>
    <row r="46" spans="1:5" s="237" customFormat="1" ht="12.75">
      <c r="A46" s="226">
        <v>4221</v>
      </c>
      <c r="B46" s="227" t="s">
        <v>200</v>
      </c>
      <c r="C46" s="243">
        <v>50000</v>
      </c>
      <c r="D46" s="243"/>
      <c r="E46" s="173"/>
    </row>
    <row r="47" spans="1:5" s="237" customFormat="1" ht="12.75">
      <c r="A47" s="226">
        <v>4223</v>
      </c>
      <c r="B47" s="227" t="s">
        <v>201</v>
      </c>
      <c r="C47" s="243">
        <v>5000</v>
      </c>
      <c r="D47" s="243"/>
      <c r="E47" s="173"/>
    </row>
    <row r="48" spans="1:10" s="248" customFormat="1" ht="12.75">
      <c r="A48" s="244" t="s">
        <v>202</v>
      </c>
      <c r="B48" s="245"/>
      <c r="C48" s="246">
        <f aca="true" t="shared" si="1" ref="C48:E49">C49</f>
        <v>130000</v>
      </c>
      <c r="D48" s="246">
        <v>30000</v>
      </c>
      <c r="E48" s="247">
        <v>20000</v>
      </c>
      <c r="J48" s="249"/>
    </row>
    <row r="49" spans="1:5" ht="12.75">
      <c r="A49" s="250">
        <v>3</v>
      </c>
      <c r="B49" s="251" t="s">
        <v>96</v>
      </c>
      <c r="C49" s="252">
        <f t="shared" si="1"/>
        <v>130000</v>
      </c>
      <c r="D49" s="252">
        <f t="shared" si="1"/>
        <v>30000</v>
      </c>
      <c r="E49" s="253">
        <f t="shared" si="1"/>
        <v>20000</v>
      </c>
    </row>
    <row r="50" spans="1:5" ht="12.75">
      <c r="A50" s="250">
        <v>32</v>
      </c>
      <c r="B50" s="251" t="s">
        <v>97</v>
      </c>
      <c r="C50" s="252">
        <f>C51</f>
        <v>130000</v>
      </c>
      <c r="D50" s="252">
        <v>30000</v>
      </c>
      <c r="E50" s="253">
        <v>20000</v>
      </c>
    </row>
    <row r="51" spans="1:5" ht="12.75">
      <c r="A51" s="254">
        <v>3232</v>
      </c>
      <c r="B51" s="255" t="s">
        <v>203</v>
      </c>
      <c r="C51" s="256">
        <v>130000</v>
      </c>
      <c r="D51" s="256"/>
      <c r="E51" s="173"/>
    </row>
    <row r="52" spans="1:5" ht="12.75">
      <c r="A52" s="257" t="s">
        <v>204</v>
      </c>
      <c r="B52" s="245"/>
      <c r="C52" s="246">
        <f aca="true" t="shared" si="2" ref="C52:E54">C53</f>
        <v>20000</v>
      </c>
      <c r="D52" s="246">
        <v>20000</v>
      </c>
      <c r="E52" s="247">
        <v>20000</v>
      </c>
    </row>
    <row r="53" spans="1:5" ht="12.75">
      <c r="A53" s="250">
        <v>3</v>
      </c>
      <c r="B53" s="251" t="s">
        <v>96</v>
      </c>
      <c r="C53" s="252">
        <f t="shared" si="2"/>
        <v>20000</v>
      </c>
      <c r="D53" s="252">
        <f t="shared" si="2"/>
        <v>20000</v>
      </c>
      <c r="E53" s="253">
        <f t="shared" si="2"/>
        <v>20000</v>
      </c>
    </row>
    <row r="54" spans="1:5" ht="12.75">
      <c r="A54" s="250">
        <v>38</v>
      </c>
      <c r="B54" s="251" t="s">
        <v>205</v>
      </c>
      <c r="C54" s="252">
        <f t="shared" si="2"/>
        <v>20000</v>
      </c>
      <c r="D54" s="252">
        <v>20000</v>
      </c>
      <c r="E54" s="253">
        <v>20000</v>
      </c>
    </row>
    <row r="55" spans="1:5" ht="12.75">
      <c r="A55" s="254">
        <v>3831</v>
      </c>
      <c r="B55" s="255" t="s">
        <v>206</v>
      </c>
      <c r="C55" s="256">
        <v>20000</v>
      </c>
      <c r="D55" s="256"/>
      <c r="E55" s="173"/>
    </row>
    <row r="56" spans="1:5" ht="15.75" customHeight="1">
      <c r="A56" s="258" t="s">
        <v>207</v>
      </c>
      <c r="B56" s="259" t="s">
        <v>208</v>
      </c>
      <c r="C56" s="260">
        <f>C57</f>
        <v>3380000</v>
      </c>
      <c r="D56" s="261">
        <f>D57</f>
        <v>930000</v>
      </c>
      <c r="E56" s="262">
        <f>E57</f>
        <v>830000</v>
      </c>
    </row>
    <row r="57" spans="1:5" ht="17.25" customHeight="1">
      <c r="A57" s="263" t="s">
        <v>209</v>
      </c>
      <c r="B57" s="264"/>
      <c r="C57" s="260">
        <f>C58+C84</f>
        <v>3380000</v>
      </c>
      <c r="D57" s="260">
        <f>D58+D84</f>
        <v>930000</v>
      </c>
      <c r="E57" s="262">
        <f>E58+E84</f>
        <v>830000</v>
      </c>
    </row>
    <row r="58" spans="1:5" ht="21" customHeight="1">
      <c r="A58" s="265" t="s">
        <v>210</v>
      </c>
      <c r="B58" s="265"/>
      <c r="C58" s="213">
        <f>C59+C69+C73+C79</f>
        <v>1005000</v>
      </c>
      <c r="D58" s="214">
        <f>D59+D69+D73+D79</f>
        <v>730000</v>
      </c>
      <c r="E58" s="266">
        <f>E59+E69+E73+E79</f>
        <v>630000</v>
      </c>
    </row>
    <row r="59" spans="1:5" ht="16.5" customHeight="1">
      <c r="A59" s="257" t="s">
        <v>211</v>
      </c>
      <c r="B59" s="245"/>
      <c r="C59" s="246">
        <f aca="true" t="shared" si="3" ref="C59:E60">C60</f>
        <v>385000</v>
      </c>
      <c r="D59" s="246">
        <v>200000</v>
      </c>
      <c r="E59" s="247">
        <v>100000</v>
      </c>
    </row>
    <row r="60" spans="1:5" ht="12.75">
      <c r="A60" s="250">
        <v>3</v>
      </c>
      <c r="B60" s="251" t="s">
        <v>96</v>
      </c>
      <c r="C60" s="252">
        <f t="shared" si="3"/>
        <v>385000</v>
      </c>
      <c r="D60" s="252">
        <f t="shared" si="3"/>
        <v>200000</v>
      </c>
      <c r="E60" s="253">
        <f t="shared" si="3"/>
        <v>100000</v>
      </c>
    </row>
    <row r="61" spans="1:5" ht="12.75">
      <c r="A61" s="250">
        <v>32</v>
      </c>
      <c r="B61" s="251" t="s">
        <v>97</v>
      </c>
      <c r="C61" s="252">
        <f>C62+C63+C64+C65+C66+C67+C68</f>
        <v>385000</v>
      </c>
      <c r="D61" s="252">
        <v>200000</v>
      </c>
      <c r="E61" s="253">
        <v>100000</v>
      </c>
    </row>
    <row r="62" spans="1:5" ht="13.5" customHeight="1">
      <c r="A62" s="254">
        <v>3234</v>
      </c>
      <c r="B62" s="255" t="s">
        <v>212</v>
      </c>
      <c r="C62" s="256">
        <v>150000</v>
      </c>
      <c r="D62" s="256"/>
      <c r="E62" s="173"/>
    </row>
    <row r="63" spans="1:5" ht="15" customHeight="1">
      <c r="A63" s="254">
        <v>3234</v>
      </c>
      <c r="B63" s="255" t="s">
        <v>213</v>
      </c>
      <c r="C63" s="256">
        <v>40000</v>
      </c>
      <c r="D63" s="256"/>
      <c r="E63" s="173"/>
    </row>
    <row r="64" spans="1:5" ht="14.25" customHeight="1">
      <c r="A64" s="254">
        <v>3234</v>
      </c>
      <c r="B64" s="255" t="s">
        <v>214</v>
      </c>
      <c r="C64" s="256">
        <v>50000</v>
      </c>
      <c r="D64" s="256"/>
      <c r="E64" s="173"/>
    </row>
    <row r="65" spans="1:5" ht="14.25" customHeight="1">
      <c r="A65" s="254">
        <v>3234</v>
      </c>
      <c r="B65" s="255" t="s">
        <v>215</v>
      </c>
      <c r="C65" s="256">
        <v>25000</v>
      </c>
      <c r="D65" s="256"/>
      <c r="E65" s="173"/>
    </row>
    <row r="66" spans="1:5" ht="14.25" customHeight="1">
      <c r="A66" s="254">
        <v>3234</v>
      </c>
      <c r="B66" s="255" t="s">
        <v>216</v>
      </c>
      <c r="C66" s="256">
        <v>30000</v>
      </c>
      <c r="D66" s="256"/>
      <c r="E66" s="173"/>
    </row>
    <row r="67" spans="1:5" ht="14.25" customHeight="1">
      <c r="A67" s="254">
        <v>3234</v>
      </c>
      <c r="B67" s="255" t="s">
        <v>217</v>
      </c>
      <c r="C67" s="256">
        <v>50000</v>
      </c>
      <c r="D67" s="256"/>
      <c r="E67" s="173"/>
    </row>
    <row r="68" spans="1:5" ht="14.25" customHeight="1">
      <c r="A68" s="254">
        <v>3234</v>
      </c>
      <c r="B68" s="255" t="s">
        <v>218</v>
      </c>
      <c r="C68" s="256">
        <v>40000</v>
      </c>
      <c r="D68" s="256"/>
      <c r="E68" s="173"/>
    </row>
    <row r="69" spans="1:5" ht="12.75">
      <c r="A69" s="257" t="s">
        <v>219</v>
      </c>
      <c r="B69" s="267"/>
      <c r="C69" s="268">
        <f aca="true" t="shared" si="4" ref="C69:E71">C70</f>
        <v>200000</v>
      </c>
      <c r="D69" s="268">
        <v>200000</v>
      </c>
      <c r="E69" s="247">
        <v>200000</v>
      </c>
    </row>
    <row r="70" spans="1:5" ht="12.75">
      <c r="A70" s="250">
        <v>3</v>
      </c>
      <c r="B70" s="251" t="s">
        <v>96</v>
      </c>
      <c r="C70" s="252">
        <f t="shared" si="4"/>
        <v>200000</v>
      </c>
      <c r="D70" s="252">
        <f t="shared" si="4"/>
        <v>200000</v>
      </c>
      <c r="E70" s="253">
        <f t="shared" si="4"/>
        <v>200000</v>
      </c>
    </row>
    <row r="71" spans="1:5" ht="12.75">
      <c r="A71" s="250">
        <v>32</v>
      </c>
      <c r="B71" s="251" t="s">
        <v>97</v>
      </c>
      <c r="C71" s="252">
        <f t="shared" si="4"/>
        <v>200000</v>
      </c>
      <c r="D71" s="252">
        <v>200000</v>
      </c>
      <c r="E71" s="253">
        <v>200000</v>
      </c>
    </row>
    <row r="72" spans="1:5" ht="12.75">
      <c r="A72" s="254">
        <v>3234</v>
      </c>
      <c r="B72" s="255" t="s">
        <v>220</v>
      </c>
      <c r="C72" s="256">
        <v>200000</v>
      </c>
      <c r="D72" s="256"/>
      <c r="E72" s="173"/>
    </row>
    <row r="73" spans="1:5" ht="12.75">
      <c r="A73" s="257" t="s">
        <v>221</v>
      </c>
      <c r="B73" s="267"/>
      <c r="C73" s="268">
        <f aca="true" t="shared" si="5" ref="C73:E74">C74</f>
        <v>240000</v>
      </c>
      <c r="D73" s="268">
        <v>150000</v>
      </c>
      <c r="E73" s="247">
        <v>150000</v>
      </c>
    </row>
    <row r="74" spans="1:5" ht="12.75">
      <c r="A74" s="250">
        <v>3</v>
      </c>
      <c r="B74" s="251" t="s">
        <v>96</v>
      </c>
      <c r="C74" s="252">
        <f t="shared" si="5"/>
        <v>240000</v>
      </c>
      <c r="D74" s="252">
        <f t="shared" si="5"/>
        <v>150000</v>
      </c>
      <c r="E74" s="253">
        <f t="shared" si="5"/>
        <v>150000</v>
      </c>
    </row>
    <row r="75" spans="1:5" ht="12.75">
      <c r="A75" s="250">
        <v>32</v>
      </c>
      <c r="B75" s="251" t="s">
        <v>97</v>
      </c>
      <c r="C75" s="252">
        <f>SUM(C76:C78)</f>
        <v>240000</v>
      </c>
      <c r="D75" s="252">
        <v>150000</v>
      </c>
      <c r="E75" s="253">
        <v>150000</v>
      </c>
    </row>
    <row r="76" spans="1:5" ht="13.5" customHeight="1">
      <c r="A76" s="254">
        <v>3234</v>
      </c>
      <c r="B76" s="255" t="s">
        <v>222</v>
      </c>
      <c r="C76" s="256">
        <v>150000</v>
      </c>
      <c r="D76" s="256"/>
      <c r="E76" s="173"/>
    </row>
    <row r="77" spans="1:5" ht="15" customHeight="1">
      <c r="A77" s="254">
        <v>3234</v>
      </c>
      <c r="B77" s="255" t="s">
        <v>223</v>
      </c>
      <c r="C77" s="256">
        <v>20000</v>
      </c>
      <c r="D77" s="256"/>
      <c r="E77" s="173"/>
    </row>
    <row r="78" spans="1:5" ht="12.75" customHeight="1">
      <c r="A78" s="254">
        <v>3234</v>
      </c>
      <c r="B78" s="255" t="s">
        <v>224</v>
      </c>
      <c r="C78" s="256">
        <v>70000</v>
      </c>
      <c r="D78" s="256"/>
      <c r="E78" s="173"/>
    </row>
    <row r="79" spans="1:5" ht="12.75">
      <c r="A79" s="257" t="s">
        <v>225</v>
      </c>
      <c r="B79" s="245"/>
      <c r="C79" s="246">
        <f aca="true" t="shared" si="6" ref="C79:E80">C80</f>
        <v>180000</v>
      </c>
      <c r="D79" s="246">
        <v>180000</v>
      </c>
      <c r="E79" s="247">
        <v>180000</v>
      </c>
    </row>
    <row r="80" spans="1:5" ht="12.75">
      <c r="A80" s="250">
        <v>3</v>
      </c>
      <c r="B80" s="251" t="s">
        <v>96</v>
      </c>
      <c r="C80" s="252">
        <f t="shared" si="6"/>
        <v>180000</v>
      </c>
      <c r="D80" s="252">
        <f t="shared" si="6"/>
        <v>180000</v>
      </c>
      <c r="E80" s="253">
        <f t="shared" si="6"/>
        <v>180000</v>
      </c>
    </row>
    <row r="81" spans="1:5" ht="12.75">
      <c r="A81" s="250">
        <v>32</v>
      </c>
      <c r="B81" s="251" t="s">
        <v>97</v>
      </c>
      <c r="C81" s="252">
        <f>SUM(C82:C83)</f>
        <v>180000</v>
      </c>
      <c r="D81" s="252">
        <v>180000</v>
      </c>
      <c r="E81" s="253">
        <v>180000</v>
      </c>
    </row>
    <row r="82" spans="1:5" ht="12.75" customHeight="1">
      <c r="A82" s="254">
        <v>3223</v>
      </c>
      <c r="B82" s="255" t="s">
        <v>226</v>
      </c>
      <c r="C82" s="256">
        <v>120000</v>
      </c>
      <c r="D82" s="256"/>
      <c r="E82" s="173"/>
    </row>
    <row r="83" spans="1:5" ht="13.5" customHeight="1">
      <c r="A83" s="254">
        <v>3234</v>
      </c>
      <c r="B83" s="255" t="s">
        <v>227</v>
      </c>
      <c r="C83" s="256">
        <v>60000</v>
      </c>
      <c r="D83" s="256"/>
      <c r="E83" s="173"/>
    </row>
    <row r="84" spans="1:5" ht="12.75">
      <c r="A84" s="269" t="s">
        <v>228</v>
      </c>
      <c r="B84" s="270"/>
      <c r="C84" s="271">
        <f>C85+C89+C93+C97+C101</f>
        <v>2375000</v>
      </c>
      <c r="D84" s="271">
        <f>D85+D89+D93+D97+D101</f>
        <v>200000</v>
      </c>
      <c r="E84" s="266">
        <f>E85+E89+E93+E97+E101</f>
        <v>200000</v>
      </c>
    </row>
    <row r="85" spans="1:5" ht="12.75">
      <c r="A85" s="218" t="s">
        <v>229</v>
      </c>
      <c r="B85" s="272"/>
      <c r="C85" s="273">
        <f aca="true" t="shared" si="7" ref="C85:E87">C86</f>
        <v>1592000</v>
      </c>
      <c r="D85" s="273">
        <v>0</v>
      </c>
      <c r="E85" s="247">
        <v>0</v>
      </c>
    </row>
    <row r="86" spans="1:5" ht="15.75" customHeight="1">
      <c r="A86" s="222">
        <v>4</v>
      </c>
      <c r="B86" s="223" t="s">
        <v>230</v>
      </c>
      <c r="C86" s="224">
        <f t="shared" si="7"/>
        <v>1592000</v>
      </c>
      <c r="D86" s="224">
        <f t="shared" si="7"/>
        <v>0</v>
      </c>
      <c r="E86" s="225">
        <f t="shared" si="7"/>
        <v>0</v>
      </c>
    </row>
    <row r="87" spans="1:5" ht="23.25" customHeight="1">
      <c r="A87" s="222">
        <v>42</v>
      </c>
      <c r="B87" s="251" t="s">
        <v>231</v>
      </c>
      <c r="C87" s="252">
        <f t="shared" si="7"/>
        <v>1592000</v>
      </c>
      <c r="D87" s="252">
        <v>0</v>
      </c>
      <c r="E87" s="225">
        <v>0</v>
      </c>
    </row>
    <row r="88" spans="1:5" ht="14.25" customHeight="1">
      <c r="A88" s="226">
        <v>4213</v>
      </c>
      <c r="B88" s="227" t="s">
        <v>232</v>
      </c>
      <c r="C88" s="228">
        <v>1592000</v>
      </c>
      <c r="D88" s="228"/>
      <c r="E88" s="173"/>
    </row>
    <row r="89" spans="1:5" ht="15" customHeight="1">
      <c r="A89" s="274" t="s">
        <v>233</v>
      </c>
      <c r="B89" s="275"/>
      <c r="C89" s="276">
        <f aca="true" t="shared" si="8" ref="C89:E90">C90</f>
        <v>33000</v>
      </c>
      <c r="D89" s="273">
        <f t="shared" si="8"/>
        <v>0</v>
      </c>
      <c r="E89" s="221">
        <f t="shared" si="8"/>
        <v>0</v>
      </c>
    </row>
    <row r="90" spans="1:5" ht="15" customHeight="1">
      <c r="A90" s="222">
        <v>4</v>
      </c>
      <c r="B90" s="277" t="s">
        <v>230</v>
      </c>
      <c r="C90" s="278">
        <f t="shared" si="8"/>
        <v>33000</v>
      </c>
      <c r="D90" s="224">
        <f t="shared" si="8"/>
        <v>0</v>
      </c>
      <c r="E90" s="279">
        <f t="shared" si="8"/>
        <v>0</v>
      </c>
    </row>
    <row r="91" spans="1:5" ht="15" customHeight="1">
      <c r="A91" s="222">
        <v>42</v>
      </c>
      <c r="B91" s="277" t="s">
        <v>234</v>
      </c>
      <c r="C91" s="278">
        <f>C92</f>
        <v>33000</v>
      </c>
      <c r="D91" s="224">
        <f>D92</f>
        <v>0</v>
      </c>
      <c r="E91" s="279">
        <f>E92</f>
        <v>0</v>
      </c>
    </row>
    <row r="92" spans="1:5" ht="15" customHeight="1">
      <c r="A92" s="226">
        <v>4212</v>
      </c>
      <c r="B92" s="280" t="s">
        <v>235</v>
      </c>
      <c r="C92" s="281">
        <v>33000</v>
      </c>
      <c r="D92" s="228">
        <v>0</v>
      </c>
      <c r="E92" s="173">
        <v>0</v>
      </c>
    </row>
    <row r="93" spans="1:5" ht="15" customHeight="1">
      <c r="A93" s="218" t="s">
        <v>236</v>
      </c>
      <c r="B93" s="275"/>
      <c r="C93" s="276">
        <f aca="true" t="shared" si="9" ref="C93:E95">C94</f>
        <v>200000</v>
      </c>
      <c r="D93" s="273">
        <v>200000</v>
      </c>
      <c r="E93" s="221">
        <v>200000</v>
      </c>
    </row>
    <row r="94" spans="1:5" ht="15" customHeight="1">
      <c r="A94" s="222">
        <v>4</v>
      </c>
      <c r="B94" s="282" t="s">
        <v>237</v>
      </c>
      <c r="C94" s="283">
        <f t="shared" si="9"/>
        <v>200000</v>
      </c>
      <c r="D94" s="284">
        <f t="shared" si="9"/>
        <v>200000</v>
      </c>
      <c r="E94" s="285">
        <f t="shared" si="9"/>
        <v>200000</v>
      </c>
    </row>
    <row r="95" spans="1:5" ht="15" customHeight="1">
      <c r="A95" s="222">
        <v>42</v>
      </c>
      <c r="B95" s="277" t="s">
        <v>238</v>
      </c>
      <c r="C95" s="283">
        <f t="shared" si="9"/>
        <v>200000</v>
      </c>
      <c r="D95" s="284">
        <v>200000</v>
      </c>
      <c r="E95" s="285">
        <v>200000</v>
      </c>
    </row>
    <row r="96" spans="1:5" ht="15" customHeight="1">
      <c r="A96" s="226">
        <v>4214</v>
      </c>
      <c r="B96" s="280" t="s">
        <v>239</v>
      </c>
      <c r="C96" s="281">
        <v>200000</v>
      </c>
      <c r="D96" s="228">
        <v>0</v>
      </c>
      <c r="E96" s="173">
        <v>0</v>
      </c>
    </row>
    <row r="97" spans="1:5" ht="15" customHeight="1">
      <c r="A97" s="218" t="s">
        <v>240</v>
      </c>
      <c r="B97" s="286"/>
      <c r="C97" s="273">
        <f aca="true" t="shared" si="10" ref="C97:E98">C98</f>
        <v>350000</v>
      </c>
      <c r="D97" s="273">
        <f t="shared" si="10"/>
        <v>0</v>
      </c>
      <c r="E97" s="287">
        <f t="shared" si="10"/>
        <v>0</v>
      </c>
    </row>
    <row r="98" spans="1:5" ht="15" customHeight="1">
      <c r="A98" s="222">
        <v>4</v>
      </c>
      <c r="B98" s="288" t="s">
        <v>230</v>
      </c>
      <c r="C98" s="224">
        <f t="shared" si="10"/>
        <v>350000</v>
      </c>
      <c r="D98" s="224">
        <f t="shared" si="10"/>
        <v>0</v>
      </c>
      <c r="E98" s="279">
        <f t="shared" si="10"/>
        <v>0</v>
      </c>
    </row>
    <row r="99" spans="1:5" ht="15" customHeight="1">
      <c r="A99" s="222">
        <v>42</v>
      </c>
      <c r="B99" s="289" t="s">
        <v>234</v>
      </c>
      <c r="C99" s="290">
        <f>C100</f>
        <v>350000</v>
      </c>
      <c r="D99" s="290">
        <f>D100</f>
        <v>0</v>
      </c>
      <c r="E99" s="279">
        <f>E100</f>
        <v>0</v>
      </c>
    </row>
    <row r="100" spans="1:5" ht="15" customHeight="1">
      <c r="A100" s="226">
        <v>4212</v>
      </c>
      <c r="B100" s="291" t="s">
        <v>241</v>
      </c>
      <c r="C100" s="228">
        <v>350000</v>
      </c>
      <c r="D100" s="228"/>
      <c r="E100" s="173"/>
    </row>
    <row r="101" spans="1:5" s="40" customFormat="1" ht="15" customHeight="1">
      <c r="A101" s="218" t="s">
        <v>242</v>
      </c>
      <c r="B101" s="286"/>
      <c r="C101" s="273">
        <f aca="true" t="shared" si="11" ref="C101:E103">C102</f>
        <v>200000</v>
      </c>
      <c r="D101" s="273">
        <f t="shared" si="11"/>
        <v>0</v>
      </c>
      <c r="E101" s="287">
        <f t="shared" si="11"/>
        <v>0</v>
      </c>
    </row>
    <row r="102" spans="1:5" ht="15" customHeight="1">
      <c r="A102" s="222">
        <v>4</v>
      </c>
      <c r="B102" s="288" t="s">
        <v>230</v>
      </c>
      <c r="C102" s="290">
        <f t="shared" si="11"/>
        <v>200000</v>
      </c>
      <c r="D102" s="290">
        <f t="shared" si="11"/>
        <v>0</v>
      </c>
      <c r="E102" s="279">
        <f t="shared" si="11"/>
        <v>0</v>
      </c>
    </row>
    <row r="103" spans="1:5" ht="15" customHeight="1">
      <c r="A103" s="292">
        <v>42</v>
      </c>
      <c r="B103" s="288" t="s">
        <v>243</v>
      </c>
      <c r="C103" s="290">
        <f t="shared" si="11"/>
        <v>200000</v>
      </c>
      <c r="D103" s="290">
        <f t="shared" si="11"/>
        <v>0</v>
      </c>
      <c r="E103" s="279">
        <f t="shared" si="11"/>
        <v>0</v>
      </c>
    </row>
    <row r="104" spans="1:5" ht="15" customHeight="1">
      <c r="A104" s="226">
        <v>4212</v>
      </c>
      <c r="B104" s="291" t="s">
        <v>244</v>
      </c>
      <c r="C104" s="228">
        <v>200000</v>
      </c>
      <c r="D104" s="228">
        <v>0</v>
      </c>
      <c r="E104" s="173">
        <v>0</v>
      </c>
    </row>
    <row r="105" spans="1:5" ht="15" customHeight="1">
      <c r="A105" s="293" t="s">
        <v>245</v>
      </c>
      <c r="B105" s="294" t="s">
        <v>246</v>
      </c>
      <c r="C105" s="211">
        <f aca="true" t="shared" si="12" ref="C105:E110">C106</f>
        <v>2150000</v>
      </c>
      <c r="D105" s="211">
        <f t="shared" si="12"/>
        <v>100000</v>
      </c>
      <c r="E105" s="84">
        <f t="shared" si="12"/>
        <v>100000</v>
      </c>
    </row>
    <row r="106" spans="1:5" ht="15" customHeight="1">
      <c r="A106" s="293" t="s">
        <v>247</v>
      </c>
      <c r="B106" s="294"/>
      <c r="C106" s="211">
        <f t="shared" si="12"/>
        <v>2150000</v>
      </c>
      <c r="D106" s="211">
        <f t="shared" si="12"/>
        <v>100000</v>
      </c>
      <c r="E106" s="84">
        <f t="shared" si="12"/>
        <v>100000</v>
      </c>
    </row>
    <row r="107" spans="1:5" ht="15" customHeight="1">
      <c r="A107" s="295" t="s">
        <v>248</v>
      </c>
      <c r="B107" s="296"/>
      <c r="C107" s="297">
        <f>C108+C112</f>
        <v>2150000</v>
      </c>
      <c r="D107" s="297">
        <f>D108+D112</f>
        <v>100000</v>
      </c>
      <c r="E107" s="133">
        <f>E108+E112</f>
        <v>100000</v>
      </c>
    </row>
    <row r="108" spans="1:5" ht="15" customHeight="1">
      <c r="A108" s="218" t="s">
        <v>249</v>
      </c>
      <c r="B108" s="286"/>
      <c r="C108" s="273">
        <f t="shared" si="12"/>
        <v>150000</v>
      </c>
      <c r="D108" s="273">
        <f>D109</f>
        <v>100000</v>
      </c>
      <c r="E108" s="221">
        <f>E109</f>
        <v>100000</v>
      </c>
    </row>
    <row r="109" spans="1:5" ht="15" customHeight="1">
      <c r="A109" s="222">
        <v>3</v>
      </c>
      <c r="B109" s="288" t="s">
        <v>96</v>
      </c>
      <c r="C109" s="224">
        <f t="shared" si="12"/>
        <v>150000</v>
      </c>
      <c r="D109" s="224">
        <f t="shared" si="12"/>
        <v>100000</v>
      </c>
      <c r="E109" s="225">
        <f t="shared" si="12"/>
        <v>100000</v>
      </c>
    </row>
    <row r="110" spans="1:5" ht="15" customHeight="1">
      <c r="A110" s="222">
        <v>35</v>
      </c>
      <c r="B110" s="288" t="s">
        <v>121</v>
      </c>
      <c r="C110" s="224">
        <f t="shared" si="12"/>
        <v>150000</v>
      </c>
      <c r="D110" s="224">
        <v>100000</v>
      </c>
      <c r="E110" s="225">
        <v>100000</v>
      </c>
    </row>
    <row r="111" spans="1:5" ht="15" customHeight="1">
      <c r="A111" s="226">
        <v>3523</v>
      </c>
      <c r="B111" s="291" t="s">
        <v>250</v>
      </c>
      <c r="C111" s="228">
        <v>150000</v>
      </c>
      <c r="D111" s="228"/>
      <c r="E111" s="173"/>
    </row>
    <row r="112" spans="1:5" ht="15" customHeight="1">
      <c r="A112" s="218" t="s">
        <v>251</v>
      </c>
      <c r="B112" s="286"/>
      <c r="C112" s="298">
        <f aca="true" t="shared" si="13" ref="C112:E114">C113</f>
        <v>2000000</v>
      </c>
      <c r="D112" s="298">
        <f t="shared" si="13"/>
        <v>0</v>
      </c>
      <c r="E112" s="221">
        <f t="shared" si="13"/>
        <v>0</v>
      </c>
    </row>
    <row r="113" spans="1:5" ht="15" customHeight="1">
      <c r="A113" s="222">
        <v>5</v>
      </c>
      <c r="B113" s="288" t="s">
        <v>252</v>
      </c>
      <c r="C113" s="224">
        <f t="shared" si="13"/>
        <v>2000000</v>
      </c>
      <c r="D113" s="224">
        <f t="shared" si="13"/>
        <v>0</v>
      </c>
      <c r="E113" s="279">
        <f t="shared" si="13"/>
        <v>0</v>
      </c>
    </row>
    <row r="114" spans="1:5" ht="15" customHeight="1">
      <c r="A114" s="222">
        <v>53</v>
      </c>
      <c r="B114" s="288" t="s">
        <v>253</v>
      </c>
      <c r="C114" s="224">
        <f t="shared" si="13"/>
        <v>2000000</v>
      </c>
      <c r="D114" s="224">
        <v>0</v>
      </c>
      <c r="E114" s="279">
        <v>0</v>
      </c>
    </row>
    <row r="115" spans="1:5" ht="15" customHeight="1">
      <c r="A115" s="226">
        <v>5341</v>
      </c>
      <c r="B115" s="291" t="s">
        <v>254</v>
      </c>
      <c r="C115" s="228">
        <v>2000000</v>
      </c>
      <c r="D115" s="228">
        <v>0</v>
      </c>
      <c r="E115" s="173">
        <v>0</v>
      </c>
    </row>
    <row r="116" spans="1:5" ht="16.5" customHeight="1">
      <c r="A116" s="210" t="s">
        <v>255</v>
      </c>
      <c r="B116" s="83" t="s">
        <v>256</v>
      </c>
      <c r="C116" s="299">
        <f aca="true" t="shared" si="14" ref="C116:E121">C117</f>
        <v>362000</v>
      </c>
      <c r="D116" s="300">
        <f t="shared" si="14"/>
        <v>220000</v>
      </c>
      <c r="E116" s="105">
        <f t="shared" si="14"/>
        <v>220000</v>
      </c>
    </row>
    <row r="117" spans="1:5" ht="18" customHeight="1">
      <c r="A117" s="293" t="s">
        <v>257</v>
      </c>
      <c r="B117" s="301"/>
      <c r="C117" s="211">
        <f t="shared" si="14"/>
        <v>362000</v>
      </c>
      <c r="D117" s="211">
        <f t="shared" si="14"/>
        <v>220000</v>
      </c>
      <c r="E117" s="105">
        <f t="shared" si="14"/>
        <v>220000</v>
      </c>
    </row>
    <row r="118" spans="1:5" ht="19.5" customHeight="1">
      <c r="A118" s="215" t="s">
        <v>258</v>
      </c>
      <c r="B118" s="216"/>
      <c r="C118" s="217">
        <f t="shared" si="14"/>
        <v>362000</v>
      </c>
      <c r="D118" s="217">
        <f t="shared" si="14"/>
        <v>220000</v>
      </c>
      <c r="E118" s="133">
        <f t="shared" si="14"/>
        <v>220000</v>
      </c>
    </row>
    <row r="119" spans="1:5" s="15" customFormat="1" ht="15" customHeight="1">
      <c r="A119" s="218" t="s">
        <v>259</v>
      </c>
      <c r="B119" s="219"/>
      <c r="C119" s="220">
        <f t="shared" si="14"/>
        <v>362000</v>
      </c>
      <c r="D119" s="220">
        <f>D120</f>
        <v>220000</v>
      </c>
      <c r="E119" s="221">
        <f>E120</f>
        <v>220000</v>
      </c>
    </row>
    <row r="120" spans="1:5" s="15" customFormat="1" ht="15" customHeight="1">
      <c r="A120" s="222">
        <v>3</v>
      </c>
      <c r="B120" s="223" t="s">
        <v>96</v>
      </c>
      <c r="C120" s="224">
        <f t="shared" si="14"/>
        <v>362000</v>
      </c>
      <c r="D120" s="224">
        <f t="shared" si="14"/>
        <v>220000</v>
      </c>
      <c r="E120" s="225">
        <f t="shared" si="14"/>
        <v>220000</v>
      </c>
    </row>
    <row r="121" spans="1:5" s="15" customFormat="1" ht="15" customHeight="1">
      <c r="A121" s="222">
        <v>38</v>
      </c>
      <c r="B121" s="223" t="s">
        <v>104</v>
      </c>
      <c r="C121" s="224">
        <f t="shared" si="14"/>
        <v>362000</v>
      </c>
      <c r="D121" s="224">
        <v>220000</v>
      </c>
      <c r="E121" s="225">
        <v>220000</v>
      </c>
    </row>
    <row r="122" spans="1:5" s="15" customFormat="1" ht="15" customHeight="1">
      <c r="A122" s="226">
        <v>3811</v>
      </c>
      <c r="B122" s="227" t="s">
        <v>105</v>
      </c>
      <c r="C122" s="228">
        <v>362000</v>
      </c>
      <c r="D122" s="228"/>
      <c r="E122" s="173"/>
    </row>
    <row r="123" spans="1:5" s="15" customFormat="1" ht="15" customHeight="1">
      <c r="A123" s="210" t="s">
        <v>260</v>
      </c>
      <c r="B123" s="83" t="s">
        <v>261</v>
      </c>
      <c r="C123" s="300">
        <f aca="true" t="shared" si="15" ref="C123:E124">C124</f>
        <v>67000</v>
      </c>
      <c r="D123" s="300">
        <f t="shared" si="15"/>
        <v>66000</v>
      </c>
      <c r="E123" s="105">
        <f t="shared" si="15"/>
        <v>66000</v>
      </c>
    </row>
    <row r="124" spans="1:5" s="15" customFormat="1" ht="18" customHeight="1">
      <c r="A124" s="293" t="s">
        <v>262</v>
      </c>
      <c r="B124" s="301"/>
      <c r="C124" s="211">
        <f t="shared" si="15"/>
        <v>67000</v>
      </c>
      <c r="D124" s="211">
        <f t="shared" si="15"/>
        <v>66000</v>
      </c>
      <c r="E124" s="105">
        <f t="shared" si="15"/>
        <v>66000</v>
      </c>
    </row>
    <row r="125" spans="1:5" s="15" customFormat="1" ht="17.25" customHeight="1">
      <c r="A125" s="215" t="s">
        <v>263</v>
      </c>
      <c r="B125" s="216"/>
      <c r="C125" s="217">
        <f>C126+C131</f>
        <v>67000</v>
      </c>
      <c r="D125" s="217">
        <f>D126+D131</f>
        <v>66000</v>
      </c>
      <c r="E125" s="133">
        <f>E126+E131</f>
        <v>66000</v>
      </c>
    </row>
    <row r="126" spans="1:5" s="15" customFormat="1" ht="15" customHeight="1">
      <c r="A126" s="218" t="s">
        <v>264</v>
      </c>
      <c r="B126" s="219"/>
      <c r="C126" s="220">
        <f aca="true" t="shared" si="16" ref="C126:E127">C127</f>
        <v>41000</v>
      </c>
      <c r="D126" s="220">
        <v>40000</v>
      </c>
      <c r="E126" s="221">
        <v>40000</v>
      </c>
    </row>
    <row r="127" spans="1:5" s="15" customFormat="1" ht="15" customHeight="1">
      <c r="A127" s="222">
        <v>3</v>
      </c>
      <c r="B127" s="223" t="s">
        <v>96</v>
      </c>
      <c r="C127" s="224">
        <f t="shared" si="16"/>
        <v>41000</v>
      </c>
      <c r="D127" s="224">
        <f t="shared" si="16"/>
        <v>40000</v>
      </c>
      <c r="E127" s="225">
        <f t="shared" si="16"/>
        <v>40000</v>
      </c>
    </row>
    <row r="128" spans="1:5" s="15" customFormat="1" ht="15" customHeight="1">
      <c r="A128" s="222">
        <v>32</v>
      </c>
      <c r="B128" s="223" t="s">
        <v>97</v>
      </c>
      <c r="C128" s="224">
        <f>C129+C130</f>
        <v>41000</v>
      </c>
      <c r="D128" s="224">
        <v>40000</v>
      </c>
      <c r="E128" s="225">
        <v>40000</v>
      </c>
    </row>
    <row r="129" spans="1:5" s="15" customFormat="1" ht="15" customHeight="1">
      <c r="A129" s="226">
        <v>3234</v>
      </c>
      <c r="B129" s="227" t="s">
        <v>265</v>
      </c>
      <c r="C129" s="228">
        <v>38000</v>
      </c>
      <c r="D129" s="228"/>
      <c r="E129" s="173"/>
    </row>
    <row r="130" spans="1:5" s="15" customFormat="1" ht="15" customHeight="1">
      <c r="A130" s="226">
        <v>3234</v>
      </c>
      <c r="B130" s="227" t="s">
        <v>266</v>
      </c>
      <c r="C130" s="228">
        <v>3000</v>
      </c>
      <c r="D130" s="228"/>
      <c r="E130" s="173"/>
    </row>
    <row r="131" spans="1:5" s="15" customFormat="1" ht="15" customHeight="1">
      <c r="A131" s="218" t="s">
        <v>267</v>
      </c>
      <c r="B131" s="219"/>
      <c r="C131" s="220">
        <f aca="true" t="shared" si="17" ref="C131:E132">C132</f>
        <v>26000</v>
      </c>
      <c r="D131" s="220">
        <v>26000</v>
      </c>
      <c r="E131" s="221">
        <v>26000</v>
      </c>
    </row>
    <row r="132" spans="1:5" s="15" customFormat="1" ht="15" customHeight="1">
      <c r="A132" s="222">
        <v>3</v>
      </c>
      <c r="B132" s="223" t="s">
        <v>96</v>
      </c>
      <c r="C132" s="224">
        <f t="shared" si="17"/>
        <v>26000</v>
      </c>
      <c r="D132" s="224">
        <f t="shared" si="17"/>
        <v>26000</v>
      </c>
      <c r="E132" s="225">
        <f t="shared" si="17"/>
        <v>26000</v>
      </c>
    </row>
    <row r="133" spans="1:5" s="15" customFormat="1" ht="15" customHeight="1">
      <c r="A133" s="222">
        <v>32</v>
      </c>
      <c r="B133" s="223" t="s">
        <v>97</v>
      </c>
      <c r="C133" s="224">
        <f>C134</f>
        <v>26000</v>
      </c>
      <c r="D133" s="224">
        <v>26000</v>
      </c>
      <c r="E133" s="225">
        <v>26000</v>
      </c>
    </row>
    <row r="134" spans="1:5" s="15" customFormat="1" ht="15" customHeight="1">
      <c r="A134" s="302">
        <v>3236</v>
      </c>
      <c r="B134" s="303" t="s">
        <v>268</v>
      </c>
      <c r="C134" s="304">
        <v>26000</v>
      </c>
      <c r="D134" s="305"/>
      <c r="E134" s="306"/>
    </row>
    <row r="135" spans="1:5" s="15" customFormat="1" ht="28.5" customHeight="1">
      <c r="A135" s="210" t="s">
        <v>269</v>
      </c>
      <c r="B135" s="83" t="s">
        <v>270</v>
      </c>
      <c r="C135" s="300">
        <f>C136</f>
        <v>1392700</v>
      </c>
      <c r="D135" s="300">
        <f>D136</f>
        <v>990000</v>
      </c>
      <c r="E135" s="105">
        <f>E136</f>
        <v>990000</v>
      </c>
    </row>
    <row r="136" spans="1:5" s="15" customFormat="1" ht="16.5" customHeight="1">
      <c r="A136" s="293" t="s">
        <v>271</v>
      </c>
      <c r="B136" s="301"/>
      <c r="C136" s="211">
        <f>C137+C159</f>
        <v>1392700</v>
      </c>
      <c r="D136" s="211">
        <f>D137+D159</f>
        <v>990000</v>
      </c>
      <c r="E136" s="105">
        <f>E137+E159</f>
        <v>990000</v>
      </c>
    </row>
    <row r="137" spans="1:5" s="15" customFormat="1" ht="15" customHeight="1">
      <c r="A137" s="215" t="s">
        <v>272</v>
      </c>
      <c r="B137" s="216"/>
      <c r="C137" s="217">
        <f>C138</f>
        <v>817700</v>
      </c>
      <c r="D137" s="217">
        <f>D138</f>
        <v>740000</v>
      </c>
      <c r="E137" s="133">
        <f>E138</f>
        <v>740000</v>
      </c>
    </row>
    <row r="138" spans="1:5" s="15" customFormat="1" ht="15" customHeight="1">
      <c r="A138" s="307" t="s">
        <v>273</v>
      </c>
      <c r="B138" s="307"/>
      <c r="C138" s="308">
        <f>C140+C157</f>
        <v>817700</v>
      </c>
      <c r="D138" s="308">
        <f>D140+D157</f>
        <v>740000</v>
      </c>
      <c r="E138" s="309">
        <f>E140+E157</f>
        <v>740000</v>
      </c>
    </row>
    <row r="139" spans="1:5" s="15" customFormat="1" ht="15" customHeight="1">
      <c r="A139" s="310" t="s">
        <v>274</v>
      </c>
      <c r="B139" s="311" t="s">
        <v>275</v>
      </c>
      <c r="C139" s="312"/>
      <c r="D139" s="312"/>
      <c r="E139" s="313"/>
    </row>
    <row r="140" spans="1:5" s="15" customFormat="1" ht="15" customHeight="1">
      <c r="A140" s="222">
        <v>3</v>
      </c>
      <c r="B140" s="223" t="s">
        <v>96</v>
      </c>
      <c r="C140" s="224">
        <f>C141+C146</f>
        <v>806700</v>
      </c>
      <c r="D140" s="224">
        <f>D141+D146</f>
        <v>740000</v>
      </c>
      <c r="E140" s="225">
        <f>E141+E146</f>
        <v>740000</v>
      </c>
    </row>
    <row r="141" spans="1:5" s="15" customFormat="1" ht="15" customHeight="1">
      <c r="A141" s="222">
        <v>31</v>
      </c>
      <c r="B141" s="223" t="s">
        <v>111</v>
      </c>
      <c r="C141" s="224">
        <f>SUM(C142:C145)</f>
        <v>666700</v>
      </c>
      <c r="D141" s="224">
        <v>680000</v>
      </c>
      <c r="E141" s="225">
        <v>680000</v>
      </c>
    </row>
    <row r="142" spans="1:5" s="15" customFormat="1" ht="15" customHeight="1">
      <c r="A142" s="226">
        <v>3111</v>
      </c>
      <c r="B142" s="227" t="s">
        <v>276</v>
      </c>
      <c r="C142" s="228">
        <v>560000</v>
      </c>
      <c r="D142" s="228"/>
      <c r="E142" s="173"/>
    </row>
    <row r="143" spans="1:5" s="15" customFormat="1" ht="15" customHeight="1">
      <c r="A143" s="226">
        <v>3121</v>
      </c>
      <c r="B143" s="227" t="s">
        <v>113</v>
      </c>
      <c r="C143" s="228">
        <v>18700</v>
      </c>
      <c r="D143" s="228"/>
      <c r="E143" s="173"/>
    </row>
    <row r="144" spans="1:5" s="15" customFormat="1" ht="15" customHeight="1">
      <c r="A144" s="226">
        <v>3132</v>
      </c>
      <c r="B144" s="227" t="s">
        <v>277</v>
      </c>
      <c r="C144" s="228">
        <v>76000</v>
      </c>
      <c r="D144" s="228"/>
      <c r="E144" s="173"/>
    </row>
    <row r="145" spans="1:5" s="15" customFormat="1" ht="14.25" customHeight="1">
      <c r="A145" s="226">
        <v>3133</v>
      </c>
      <c r="B145" s="227" t="s">
        <v>278</v>
      </c>
      <c r="C145" s="228">
        <v>12000</v>
      </c>
      <c r="D145" s="228"/>
      <c r="E145" s="173"/>
    </row>
    <row r="146" spans="1:5" s="15" customFormat="1" ht="18" customHeight="1">
      <c r="A146" s="222">
        <v>32</v>
      </c>
      <c r="B146" s="223" t="s">
        <v>97</v>
      </c>
      <c r="C146" s="224">
        <f>SUM(C147:C156)</f>
        <v>140000</v>
      </c>
      <c r="D146" s="224">
        <v>60000</v>
      </c>
      <c r="E146" s="225">
        <v>60000</v>
      </c>
    </row>
    <row r="147" spans="1:5" s="15" customFormat="1" ht="17.25" customHeight="1">
      <c r="A147" s="226">
        <v>3212</v>
      </c>
      <c r="B147" s="227" t="s">
        <v>279</v>
      </c>
      <c r="C147" s="228">
        <v>24000</v>
      </c>
      <c r="D147" s="228"/>
      <c r="E147" s="173"/>
    </row>
    <row r="148" spans="1:5" s="15" customFormat="1" ht="15.75" customHeight="1">
      <c r="A148" s="226">
        <v>3213</v>
      </c>
      <c r="B148" s="227" t="s">
        <v>173</v>
      </c>
      <c r="C148" s="228">
        <v>4000</v>
      </c>
      <c r="D148" s="228"/>
      <c r="E148" s="173"/>
    </row>
    <row r="149" spans="1:5" s="15" customFormat="1" ht="15" customHeight="1">
      <c r="A149" s="226">
        <v>3221</v>
      </c>
      <c r="B149" s="227" t="s">
        <v>175</v>
      </c>
      <c r="C149" s="228">
        <v>10000</v>
      </c>
      <c r="D149" s="228"/>
      <c r="E149" s="173"/>
    </row>
    <row r="150" spans="1:5" s="15" customFormat="1" ht="15" customHeight="1">
      <c r="A150" s="226">
        <v>3223</v>
      </c>
      <c r="B150" s="227" t="s">
        <v>280</v>
      </c>
      <c r="C150" s="228">
        <v>20000</v>
      </c>
      <c r="D150" s="228"/>
      <c r="E150" s="173"/>
    </row>
    <row r="151" spans="1:5" s="15" customFormat="1" ht="15" customHeight="1">
      <c r="A151" s="226">
        <v>3225</v>
      </c>
      <c r="B151" s="227" t="s">
        <v>281</v>
      </c>
      <c r="C151" s="228">
        <v>12000</v>
      </c>
      <c r="D151" s="228"/>
      <c r="E151" s="173"/>
    </row>
    <row r="152" spans="1:5" s="15" customFormat="1" ht="15" customHeight="1">
      <c r="A152" s="226">
        <v>3231</v>
      </c>
      <c r="B152" s="227" t="s">
        <v>179</v>
      </c>
      <c r="C152" s="228">
        <v>5000</v>
      </c>
      <c r="D152" s="228"/>
      <c r="E152" s="173"/>
    </row>
    <row r="153" spans="1:5" s="15" customFormat="1" ht="24" customHeight="1">
      <c r="A153" s="226">
        <v>3232</v>
      </c>
      <c r="B153" s="227" t="s">
        <v>282</v>
      </c>
      <c r="C153" s="228">
        <v>10000</v>
      </c>
      <c r="D153" s="228"/>
      <c r="E153" s="173"/>
    </row>
    <row r="154" spans="1:6" s="15" customFormat="1" ht="22.5" customHeight="1">
      <c r="A154" s="314">
        <v>3234</v>
      </c>
      <c r="B154" s="255" t="s">
        <v>283</v>
      </c>
      <c r="C154" s="256">
        <v>8000</v>
      </c>
      <c r="D154" s="256"/>
      <c r="E154" s="173"/>
      <c r="F154" s="315"/>
    </row>
    <row r="155" spans="1:6" s="15" customFormat="1" ht="14.25" customHeight="1">
      <c r="A155" s="314">
        <v>3234</v>
      </c>
      <c r="B155" s="255" t="s">
        <v>284</v>
      </c>
      <c r="C155" s="256">
        <v>42000</v>
      </c>
      <c r="D155" s="256"/>
      <c r="E155" s="173"/>
      <c r="F155" s="316"/>
    </row>
    <row r="156" spans="1:6" s="15" customFormat="1" ht="14.25" customHeight="1">
      <c r="A156" s="314">
        <v>3299</v>
      </c>
      <c r="B156" s="255" t="s">
        <v>118</v>
      </c>
      <c r="C156" s="256">
        <v>5000</v>
      </c>
      <c r="D156" s="256"/>
      <c r="E156" s="173"/>
      <c r="F156" s="316"/>
    </row>
    <row r="157" spans="1:13" s="321" customFormat="1" ht="15" customHeight="1">
      <c r="A157" s="222">
        <v>42</v>
      </c>
      <c r="B157" s="317" t="s">
        <v>243</v>
      </c>
      <c r="C157" s="318">
        <f>C158</f>
        <v>11000</v>
      </c>
      <c r="D157" s="318">
        <v>0</v>
      </c>
      <c r="E157" s="285">
        <v>0</v>
      </c>
      <c r="F157" s="319"/>
      <c r="G157" s="320"/>
      <c r="H157" s="320"/>
      <c r="I157" s="320"/>
      <c r="J157" s="320"/>
      <c r="K157" s="320"/>
      <c r="L157" s="320"/>
      <c r="M157" s="320"/>
    </row>
    <row r="158" spans="1:6" s="320" customFormat="1" ht="15" customHeight="1">
      <c r="A158" s="302">
        <v>4221</v>
      </c>
      <c r="B158" s="322" t="s">
        <v>285</v>
      </c>
      <c r="C158" s="323">
        <v>11000</v>
      </c>
      <c r="D158" s="323"/>
      <c r="E158" s="324"/>
      <c r="F158" s="319"/>
    </row>
    <row r="159" spans="1:6" s="328" customFormat="1" ht="15" customHeight="1">
      <c r="A159" s="325" t="s">
        <v>286</v>
      </c>
      <c r="B159" s="325"/>
      <c r="C159" s="326">
        <f>C161+C166+C171</f>
        <v>575000</v>
      </c>
      <c r="D159" s="326">
        <f>D161+D166+D171</f>
        <v>250000</v>
      </c>
      <c r="E159" s="266">
        <f>E161+E166+E171</f>
        <v>250000</v>
      </c>
      <c r="F159" s="327"/>
    </row>
    <row r="160" spans="1:6" s="15" customFormat="1" ht="15" customHeight="1">
      <c r="A160" s="329" t="s">
        <v>287</v>
      </c>
      <c r="B160" s="330"/>
      <c r="C160" s="331"/>
      <c r="D160" s="331"/>
      <c r="E160" s="332"/>
      <c r="F160" s="316"/>
    </row>
    <row r="161" spans="1:6" s="15" customFormat="1" ht="15" customHeight="1">
      <c r="A161" s="333" t="s">
        <v>288</v>
      </c>
      <c r="B161" s="333"/>
      <c r="C161" s="334">
        <f aca="true" t="shared" si="18" ref="C161:E163">C162</f>
        <v>100000</v>
      </c>
      <c r="D161" s="334">
        <f t="shared" si="18"/>
        <v>100000</v>
      </c>
      <c r="E161" s="335">
        <f t="shared" si="18"/>
        <v>100000</v>
      </c>
      <c r="F161" s="336"/>
    </row>
    <row r="162" spans="1:5" s="15" customFormat="1" ht="15.75" customHeight="1">
      <c r="A162" s="250">
        <v>3</v>
      </c>
      <c r="B162" s="251" t="s">
        <v>96</v>
      </c>
      <c r="C162" s="252">
        <f t="shared" si="18"/>
        <v>100000</v>
      </c>
      <c r="D162" s="252">
        <f t="shared" si="18"/>
        <v>100000</v>
      </c>
      <c r="E162" s="253">
        <f t="shared" si="18"/>
        <v>100000</v>
      </c>
    </row>
    <row r="163" spans="1:5" s="15" customFormat="1" ht="15.75" customHeight="1">
      <c r="A163" s="250">
        <v>38</v>
      </c>
      <c r="B163" s="337" t="s">
        <v>289</v>
      </c>
      <c r="C163" s="252">
        <f t="shared" si="18"/>
        <v>100000</v>
      </c>
      <c r="D163" s="252">
        <v>100000</v>
      </c>
      <c r="E163" s="253">
        <v>100000</v>
      </c>
    </row>
    <row r="164" spans="1:5" s="66" customFormat="1" ht="15" customHeight="1">
      <c r="A164" s="254">
        <v>3811</v>
      </c>
      <c r="B164" s="338" t="s">
        <v>105</v>
      </c>
      <c r="C164" s="256">
        <v>100000</v>
      </c>
      <c r="D164" s="256"/>
      <c r="E164" s="173"/>
    </row>
    <row r="165" spans="1:5" s="66" customFormat="1" ht="22.5" customHeight="1">
      <c r="A165" s="339" t="s">
        <v>290</v>
      </c>
      <c r="B165" s="339"/>
      <c r="C165" s="340"/>
      <c r="D165" s="340"/>
      <c r="E165" s="341"/>
    </row>
    <row r="166" spans="1:5" ht="16.5" customHeight="1">
      <c r="A166" s="342" t="s">
        <v>291</v>
      </c>
      <c r="B166" s="333" t="s">
        <v>292</v>
      </c>
      <c r="C166" s="312">
        <f aca="true" t="shared" si="19" ref="C166:E167">C167</f>
        <v>95000</v>
      </c>
      <c r="D166" s="312">
        <f t="shared" si="19"/>
        <v>50000</v>
      </c>
      <c r="E166" s="335">
        <f t="shared" si="19"/>
        <v>50000</v>
      </c>
    </row>
    <row r="167" spans="1:5" ht="15.75" customHeight="1">
      <c r="A167" s="250">
        <v>3</v>
      </c>
      <c r="B167" s="251" t="s">
        <v>96</v>
      </c>
      <c r="C167" s="252">
        <f t="shared" si="19"/>
        <v>95000</v>
      </c>
      <c r="D167" s="252">
        <f t="shared" si="19"/>
        <v>50000</v>
      </c>
      <c r="E167" s="253">
        <f t="shared" si="19"/>
        <v>50000</v>
      </c>
    </row>
    <row r="168" spans="1:5" ht="15" customHeight="1">
      <c r="A168" s="250">
        <v>38</v>
      </c>
      <c r="B168" s="251" t="s">
        <v>125</v>
      </c>
      <c r="C168" s="252">
        <f>C169+C170</f>
        <v>95000</v>
      </c>
      <c r="D168" s="252">
        <v>50000</v>
      </c>
      <c r="E168" s="253">
        <v>50000</v>
      </c>
    </row>
    <row r="169" spans="1:5" ht="12.75">
      <c r="A169" s="343">
        <v>3811</v>
      </c>
      <c r="B169" s="322" t="s">
        <v>293</v>
      </c>
      <c r="C169" s="323">
        <v>35000</v>
      </c>
      <c r="D169" s="323"/>
      <c r="E169" s="173"/>
    </row>
    <row r="170" spans="1:5" ht="12.75">
      <c r="A170" s="343">
        <v>3811</v>
      </c>
      <c r="B170" s="322" t="s">
        <v>294</v>
      </c>
      <c r="C170" s="323">
        <v>60000</v>
      </c>
      <c r="D170" s="323"/>
      <c r="E170" s="173"/>
    </row>
    <row r="171" spans="1:5" ht="15.75" customHeight="1">
      <c r="A171" s="257" t="s">
        <v>295</v>
      </c>
      <c r="B171" s="344"/>
      <c r="C171" s="246">
        <f aca="true" t="shared" si="20" ref="C171:E172">C172</f>
        <v>380000</v>
      </c>
      <c r="D171" s="246">
        <f t="shared" si="20"/>
        <v>100000</v>
      </c>
      <c r="E171" s="247">
        <f t="shared" si="20"/>
        <v>100000</v>
      </c>
    </row>
    <row r="172" spans="1:5" ht="13.5" customHeight="1">
      <c r="A172" s="250">
        <v>3</v>
      </c>
      <c r="B172" s="337" t="s">
        <v>96</v>
      </c>
      <c r="C172" s="252">
        <f t="shared" si="20"/>
        <v>380000</v>
      </c>
      <c r="D172" s="252">
        <f t="shared" si="20"/>
        <v>100000</v>
      </c>
      <c r="E172" s="253">
        <f t="shared" si="20"/>
        <v>100000</v>
      </c>
    </row>
    <row r="173" spans="1:5" ht="12.75">
      <c r="A173" s="250">
        <v>37</v>
      </c>
      <c r="B173" s="337" t="s">
        <v>296</v>
      </c>
      <c r="C173" s="252">
        <f>C174+C175</f>
        <v>380000</v>
      </c>
      <c r="D173" s="252">
        <v>100000</v>
      </c>
      <c r="E173" s="253">
        <v>100000</v>
      </c>
    </row>
    <row r="174" spans="1:5" ht="12.75">
      <c r="A174" s="254">
        <v>3721</v>
      </c>
      <c r="B174" s="338" t="s">
        <v>297</v>
      </c>
      <c r="C174" s="256">
        <v>220000</v>
      </c>
      <c r="D174" s="256"/>
      <c r="E174" s="173"/>
    </row>
    <row r="175" spans="1:5" ht="12.75">
      <c r="A175" s="254">
        <v>3721</v>
      </c>
      <c r="B175" s="338" t="s">
        <v>298</v>
      </c>
      <c r="C175" s="256">
        <v>160000</v>
      </c>
      <c r="D175" s="256"/>
      <c r="E175" s="173"/>
    </row>
    <row r="176" spans="1:5" ht="12.75">
      <c r="A176" s="345" t="s">
        <v>299</v>
      </c>
      <c r="B176" s="259" t="s">
        <v>300</v>
      </c>
      <c r="C176" s="261">
        <f>C177</f>
        <v>343000</v>
      </c>
      <c r="D176" s="261">
        <f>D177</f>
        <v>198000</v>
      </c>
      <c r="E176" s="262">
        <f>E177</f>
        <v>188000</v>
      </c>
    </row>
    <row r="177" spans="1:5" ht="13.5" customHeight="1">
      <c r="A177" s="346" t="s">
        <v>301</v>
      </c>
      <c r="B177" s="264"/>
      <c r="C177" s="260">
        <f>C178+C207+C212</f>
        <v>343000</v>
      </c>
      <c r="D177" s="260">
        <f>D178+D207+D212</f>
        <v>198000</v>
      </c>
      <c r="E177" s="262">
        <f>E178+E207+E212</f>
        <v>188000</v>
      </c>
    </row>
    <row r="178" spans="1:5" ht="12.75">
      <c r="A178" s="347" t="s">
        <v>302</v>
      </c>
      <c r="B178" s="347"/>
      <c r="C178" s="348">
        <f>C180+C199+C203</f>
        <v>173000</v>
      </c>
      <c r="D178" s="326">
        <f>D180+D199+D203</f>
        <v>153000</v>
      </c>
      <c r="E178" s="266">
        <f>E180+E199+E203</f>
        <v>153000</v>
      </c>
    </row>
    <row r="179" spans="1:5" ht="12.75">
      <c r="A179" s="349" t="s">
        <v>303</v>
      </c>
      <c r="B179" s="350"/>
      <c r="C179" s="351"/>
      <c r="D179" s="352"/>
      <c r="E179" s="332"/>
    </row>
    <row r="180" spans="1:5" ht="12.75" customHeight="1">
      <c r="A180" s="333" t="s">
        <v>304</v>
      </c>
      <c r="B180" s="333"/>
      <c r="C180" s="334">
        <f>C181</f>
        <v>148000</v>
      </c>
      <c r="D180" s="334">
        <f>D181</f>
        <v>138000</v>
      </c>
      <c r="E180" s="335">
        <f>E181</f>
        <v>138000</v>
      </c>
    </row>
    <row r="181" spans="1:5" ht="12.75">
      <c r="A181" s="250">
        <v>3</v>
      </c>
      <c r="B181" s="251" t="s">
        <v>96</v>
      </c>
      <c r="C181" s="252">
        <f>C182+C187+C197</f>
        <v>148000</v>
      </c>
      <c r="D181" s="252">
        <f>D182+D187+D197</f>
        <v>138000</v>
      </c>
      <c r="E181" s="253">
        <f>E182+E187+E197</f>
        <v>138000</v>
      </c>
    </row>
    <row r="182" spans="1:5" ht="12.75">
      <c r="A182" s="250">
        <v>31</v>
      </c>
      <c r="B182" s="337" t="s">
        <v>111</v>
      </c>
      <c r="C182" s="252">
        <f>SUM(C183:C186)</f>
        <v>95000</v>
      </c>
      <c r="D182" s="252">
        <v>95000</v>
      </c>
      <c r="E182" s="253">
        <v>95000</v>
      </c>
    </row>
    <row r="183" spans="1:5" ht="12.75">
      <c r="A183" s="254">
        <v>3111</v>
      </c>
      <c r="B183" s="338" t="s">
        <v>276</v>
      </c>
      <c r="C183" s="256">
        <v>80000</v>
      </c>
      <c r="D183" s="256"/>
      <c r="E183" s="173"/>
    </row>
    <row r="184" spans="1:5" ht="12.75">
      <c r="A184" s="254">
        <v>3121</v>
      </c>
      <c r="B184" s="255" t="s">
        <v>113</v>
      </c>
      <c r="C184" s="256">
        <v>2500</v>
      </c>
      <c r="D184" s="256"/>
      <c r="E184" s="173"/>
    </row>
    <row r="185" spans="1:5" ht="13.5" customHeight="1">
      <c r="A185" s="254">
        <v>3132</v>
      </c>
      <c r="B185" s="255" t="s">
        <v>277</v>
      </c>
      <c r="C185" s="256">
        <v>11000</v>
      </c>
      <c r="D185" s="256"/>
      <c r="E185" s="173"/>
    </row>
    <row r="186" spans="1:5" ht="15.75" customHeight="1">
      <c r="A186" s="254">
        <v>3133</v>
      </c>
      <c r="B186" s="255" t="s">
        <v>305</v>
      </c>
      <c r="C186" s="256">
        <v>1500</v>
      </c>
      <c r="D186" s="256"/>
      <c r="E186" s="173"/>
    </row>
    <row r="187" spans="1:5" ht="12.75">
      <c r="A187" s="250">
        <v>32</v>
      </c>
      <c r="B187" s="251" t="s">
        <v>97</v>
      </c>
      <c r="C187" s="252">
        <f>SUM(C188:C196)</f>
        <v>50000</v>
      </c>
      <c r="D187" s="252">
        <v>40000</v>
      </c>
      <c r="E187" s="253">
        <v>40000</v>
      </c>
    </row>
    <row r="188" spans="1:5" ht="12.75" customHeight="1">
      <c r="A188" s="254">
        <v>3211</v>
      </c>
      <c r="B188" s="255" t="s">
        <v>171</v>
      </c>
      <c r="C188" s="256">
        <v>2000</v>
      </c>
      <c r="D188" s="256"/>
      <c r="E188" s="173"/>
    </row>
    <row r="189" spans="1:5" ht="12.75">
      <c r="A189" s="254">
        <v>3213</v>
      </c>
      <c r="B189" s="255" t="s">
        <v>173</v>
      </c>
      <c r="C189" s="256">
        <v>2000</v>
      </c>
      <c r="D189" s="256"/>
      <c r="E189" s="173"/>
    </row>
    <row r="190" spans="1:5" ht="12.75">
      <c r="A190" s="254">
        <v>3221</v>
      </c>
      <c r="B190" s="255" t="s">
        <v>175</v>
      </c>
      <c r="C190" s="256">
        <v>2000</v>
      </c>
      <c r="D190" s="256"/>
      <c r="E190" s="173"/>
    </row>
    <row r="191" spans="1:5" ht="12.75">
      <c r="A191" s="254">
        <v>3223</v>
      </c>
      <c r="B191" s="255" t="s">
        <v>306</v>
      </c>
      <c r="C191" s="256">
        <v>18000</v>
      </c>
      <c r="D191" s="256"/>
      <c r="E191" s="173"/>
    </row>
    <row r="192" spans="1:5" ht="12.75">
      <c r="A192" s="254">
        <v>3225</v>
      </c>
      <c r="B192" s="255" t="s">
        <v>281</v>
      </c>
      <c r="C192" s="256">
        <v>2000</v>
      </c>
      <c r="D192" s="256"/>
      <c r="E192" s="173"/>
    </row>
    <row r="193" spans="1:5" ht="12.75">
      <c r="A193" s="254">
        <v>3231</v>
      </c>
      <c r="B193" s="255" t="s">
        <v>179</v>
      </c>
      <c r="C193" s="256">
        <v>5000</v>
      </c>
      <c r="D193" s="256"/>
      <c r="E193" s="173"/>
    </row>
    <row r="194" spans="1:5" ht="12.75">
      <c r="A194" s="254">
        <v>3232</v>
      </c>
      <c r="B194" s="255" t="s">
        <v>307</v>
      </c>
      <c r="C194" s="256">
        <v>2000</v>
      </c>
      <c r="D194" s="256"/>
      <c r="E194" s="173"/>
    </row>
    <row r="195" spans="1:5" ht="12.75">
      <c r="A195" s="254">
        <v>3293</v>
      </c>
      <c r="B195" s="255" t="s">
        <v>101</v>
      </c>
      <c r="C195" s="256">
        <v>2000</v>
      </c>
      <c r="D195" s="256"/>
      <c r="E195" s="173"/>
    </row>
    <row r="196" spans="1:5" ht="12.75">
      <c r="A196" s="254">
        <v>3299</v>
      </c>
      <c r="B196" s="255" t="s">
        <v>118</v>
      </c>
      <c r="C196" s="256">
        <v>15000</v>
      </c>
      <c r="D196" s="256"/>
      <c r="E196" s="173"/>
    </row>
    <row r="197" spans="1:5" ht="12.75">
      <c r="A197" s="250">
        <v>34</v>
      </c>
      <c r="B197" s="353" t="s">
        <v>119</v>
      </c>
      <c r="C197" s="354">
        <f>C198</f>
        <v>3000</v>
      </c>
      <c r="D197" s="252">
        <v>3000</v>
      </c>
      <c r="E197" s="253">
        <v>3000</v>
      </c>
    </row>
    <row r="198" spans="1:5" ht="12.75">
      <c r="A198" s="254">
        <v>3431</v>
      </c>
      <c r="B198" s="355" t="s">
        <v>308</v>
      </c>
      <c r="C198" s="356">
        <v>3000</v>
      </c>
      <c r="D198" s="256"/>
      <c r="E198" s="173"/>
    </row>
    <row r="199" spans="1:5" s="40" customFormat="1" ht="12.75">
      <c r="A199" s="257" t="s">
        <v>309</v>
      </c>
      <c r="B199" s="357"/>
      <c r="C199" s="358">
        <f aca="true" t="shared" si="21" ref="C199:E201">C200</f>
        <v>10000</v>
      </c>
      <c r="D199" s="246">
        <f t="shared" si="21"/>
        <v>0</v>
      </c>
      <c r="E199" s="359">
        <f t="shared" si="21"/>
        <v>0</v>
      </c>
    </row>
    <row r="200" spans="1:5" ht="12.75">
      <c r="A200" s="250">
        <v>4</v>
      </c>
      <c r="B200" s="360" t="s">
        <v>230</v>
      </c>
      <c r="C200" s="354">
        <f t="shared" si="21"/>
        <v>10000</v>
      </c>
      <c r="D200" s="252">
        <f t="shared" si="21"/>
        <v>0</v>
      </c>
      <c r="E200" s="361">
        <f t="shared" si="21"/>
        <v>0</v>
      </c>
    </row>
    <row r="201" spans="1:5" ht="12.75">
      <c r="A201" s="250">
        <v>42</v>
      </c>
      <c r="B201" s="360" t="s">
        <v>310</v>
      </c>
      <c r="C201" s="354">
        <f t="shared" si="21"/>
        <v>10000</v>
      </c>
      <c r="D201" s="252">
        <f t="shared" si="21"/>
        <v>0</v>
      </c>
      <c r="E201" s="361">
        <f t="shared" si="21"/>
        <v>0</v>
      </c>
    </row>
    <row r="202" spans="1:5" ht="12.75">
      <c r="A202" s="254">
        <v>4221</v>
      </c>
      <c r="B202" s="355" t="s">
        <v>311</v>
      </c>
      <c r="C202" s="356">
        <v>10000</v>
      </c>
      <c r="D202" s="362"/>
      <c r="E202" s="173"/>
    </row>
    <row r="203" spans="1:5" ht="12.75">
      <c r="A203" s="363" t="s">
        <v>312</v>
      </c>
      <c r="B203" s="363"/>
      <c r="C203" s="364">
        <f aca="true" t="shared" si="22" ref="C203:E205">C204</f>
        <v>15000</v>
      </c>
      <c r="D203" s="365">
        <f t="shared" si="22"/>
        <v>15000</v>
      </c>
      <c r="E203" s="247">
        <f t="shared" si="22"/>
        <v>15000</v>
      </c>
    </row>
    <row r="204" spans="1:5" ht="12.75">
      <c r="A204" s="250">
        <v>4</v>
      </c>
      <c r="B204" s="251" t="s">
        <v>230</v>
      </c>
      <c r="C204" s="252">
        <f t="shared" si="22"/>
        <v>15000</v>
      </c>
      <c r="D204" s="252">
        <f t="shared" si="22"/>
        <v>15000</v>
      </c>
      <c r="E204" s="253">
        <f t="shared" si="22"/>
        <v>15000</v>
      </c>
    </row>
    <row r="205" spans="1:5" ht="12.75">
      <c r="A205" s="250">
        <v>42</v>
      </c>
      <c r="B205" s="251" t="s">
        <v>231</v>
      </c>
      <c r="C205" s="252">
        <f t="shared" si="22"/>
        <v>15000</v>
      </c>
      <c r="D205" s="252">
        <v>15000</v>
      </c>
      <c r="E205" s="253">
        <v>15000</v>
      </c>
    </row>
    <row r="206" spans="1:5" ht="12.75">
      <c r="A206" s="254">
        <v>4241</v>
      </c>
      <c r="B206" s="255" t="s">
        <v>313</v>
      </c>
      <c r="C206" s="256">
        <v>15000</v>
      </c>
      <c r="D206" s="366"/>
      <c r="E206" s="173"/>
    </row>
    <row r="207" spans="1:5" ht="12.75">
      <c r="A207" s="347" t="s">
        <v>314</v>
      </c>
      <c r="B207" s="347"/>
      <c r="C207" s="348">
        <f aca="true" t="shared" si="23" ref="C207:E210">C208</f>
        <v>145000</v>
      </c>
      <c r="D207" s="326">
        <f t="shared" si="23"/>
        <v>30000</v>
      </c>
      <c r="E207" s="266">
        <f t="shared" si="23"/>
        <v>20000</v>
      </c>
    </row>
    <row r="208" spans="1:5" ht="12.75">
      <c r="A208" s="367" t="s">
        <v>315</v>
      </c>
      <c r="B208" s="367"/>
      <c r="C208" s="368">
        <f t="shared" si="23"/>
        <v>145000</v>
      </c>
      <c r="D208" s="364">
        <f t="shared" si="23"/>
        <v>30000</v>
      </c>
      <c r="E208" s="247">
        <f t="shared" si="23"/>
        <v>20000</v>
      </c>
    </row>
    <row r="209" spans="1:5" ht="15.75" customHeight="1">
      <c r="A209" s="250">
        <v>3</v>
      </c>
      <c r="B209" s="251" t="s">
        <v>96</v>
      </c>
      <c r="C209" s="252">
        <f t="shared" si="23"/>
        <v>145000</v>
      </c>
      <c r="D209" s="252">
        <f t="shared" si="23"/>
        <v>30000</v>
      </c>
      <c r="E209" s="253">
        <f t="shared" si="23"/>
        <v>20000</v>
      </c>
    </row>
    <row r="210" spans="1:5" ht="12.75">
      <c r="A210" s="250">
        <v>38</v>
      </c>
      <c r="B210" s="251" t="s">
        <v>104</v>
      </c>
      <c r="C210" s="252">
        <f t="shared" si="23"/>
        <v>145000</v>
      </c>
      <c r="D210" s="252">
        <v>30000</v>
      </c>
      <c r="E210" s="253">
        <v>20000</v>
      </c>
    </row>
    <row r="211" spans="1:5" ht="15" customHeight="1">
      <c r="A211" s="254">
        <v>3811</v>
      </c>
      <c r="B211" s="255" t="s">
        <v>105</v>
      </c>
      <c r="C211" s="256">
        <v>145000</v>
      </c>
      <c r="D211" s="256"/>
      <c r="E211" s="173"/>
    </row>
    <row r="212" spans="1:5" ht="15" customHeight="1">
      <c r="A212" s="269" t="s">
        <v>316</v>
      </c>
      <c r="B212" s="369"/>
      <c r="C212" s="214">
        <f aca="true" t="shared" si="24" ref="C212:E215">C213</f>
        <v>25000</v>
      </c>
      <c r="D212" s="214">
        <f t="shared" si="24"/>
        <v>15000</v>
      </c>
      <c r="E212" s="266">
        <f t="shared" si="24"/>
        <v>15000</v>
      </c>
    </row>
    <row r="213" spans="1:5" ht="15" customHeight="1">
      <c r="A213" s="257" t="s">
        <v>317</v>
      </c>
      <c r="B213" s="245"/>
      <c r="C213" s="246">
        <f t="shared" si="24"/>
        <v>25000</v>
      </c>
      <c r="D213" s="246">
        <f t="shared" si="24"/>
        <v>15000</v>
      </c>
      <c r="E213" s="247">
        <f t="shared" si="24"/>
        <v>15000</v>
      </c>
    </row>
    <row r="214" spans="1:5" ht="15" customHeight="1">
      <c r="A214" s="250">
        <v>3</v>
      </c>
      <c r="B214" s="317" t="s">
        <v>96</v>
      </c>
      <c r="C214" s="252">
        <f t="shared" si="24"/>
        <v>25000</v>
      </c>
      <c r="D214" s="252">
        <f t="shared" si="24"/>
        <v>15000</v>
      </c>
      <c r="E214" s="253">
        <f t="shared" si="24"/>
        <v>15000</v>
      </c>
    </row>
    <row r="215" spans="1:5" ht="15" customHeight="1">
      <c r="A215" s="250">
        <v>38</v>
      </c>
      <c r="B215" s="317" t="s">
        <v>104</v>
      </c>
      <c r="C215" s="252">
        <f t="shared" si="24"/>
        <v>25000</v>
      </c>
      <c r="D215" s="252">
        <v>15000</v>
      </c>
      <c r="E215" s="253">
        <v>15000</v>
      </c>
    </row>
    <row r="216" spans="1:5" ht="15" customHeight="1">
      <c r="A216" s="254">
        <v>3811</v>
      </c>
      <c r="B216" s="255" t="s">
        <v>105</v>
      </c>
      <c r="C216" s="256">
        <v>25000</v>
      </c>
      <c r="D216" s="256"/>
      <c r="E216" s="173"/>
    </row>
    <row r="217" spans="1:5" ht="12.75">
      <c r="A217" s="345" t="s">
        <v>318</v>
      </c>
      <c r="B217" s="259" t="s">
        <v>319</v>
      </c>
      <c r="C217" s="261">
        <f aca="true" t="shared" si="25" ref="C217:E218">C218</f>
        <v>245000</v>
      </c>
      <c r="D217" s="261">
        <f t="shared" si="25"/>
        <v>220000</v>
      </c>
      <c r="E217" s="262">
        <f t="shared" si="25"/>
        <v>220000</v>
      </c>
    </row>
    <row r="218" spans="1:5" ht="12.75">
      <c r="A218" s="346" t="s">
        <v>320</v>
      </c>
      <c r="B218" s="264"/>
      <c r="C218" s="260">
        <f t="shared" si="25"/>
        <v>245000</v>
      </c>
      <c r="D218" s="260">
        <f t="shared" si="25"/>
        <v>220000</v>
      </c>
      <c r="E218" s="262">
        <f t="shared" si="25"/>
        <v>220000</v>
      </c>
    </row>
    <row r="219" spans="1:5" ht="12.75">
      <c r="A219" s="370" t="s">
        <v>321</v>
      </c>
      <c r="B219" s="369"/>
      <c r="C219" s="214">
        <f>C220+C224</f>
        <v>245000</v>
      </c>
      <c r="D219" s="214">
        <f>D220+D224</f>
        <v>220000</v>
      </c>
      <c r="E219" s="266">
        <f>E220+E224</f>
        <v>220000</v>
      </c>
    </row>
    <row r="220" spans="1:5" ht="17.25" customHeight="1">
      <c r="A220" s="244" t="s">
        <v>322</v>
      </c>
      <c r="B220" s="245"/>
      <c r="C220" s="246">
        <f aca="true" t="shared" si="26" ref="C220:E222">C221</f>
        <v>200000</v>
      </c>
      <c r="D220" s="246">
        <f t="shared" si="26"/>
        <v>200000</v>
      </c>
      <c r="E220" s="247">
        <f t="shared" si="26"/>
        <v>200000</v>
      </c>
    </row>
    <row r="221" spans="1:5" ht="15.75" customHeight="1">
      <c r="A221" s="250">
        <v>3</v>
      </c>
      <c r="B221" s="251" t="s">
        <v>96</v>
      </c>
      <c r="C221" s="252">
        <f t="shared" si="26"/>
        <v>200000</v>
      </c>
      <c r="D221" s="252">
        <f t="shared" si="26"/>
        <v>200000</v>
      </c>
      <c r="E221" s="253">
        <f t="shared" si="26"/>
        <v>200000</v>
      </c>
    </row>
    <row r="222" spans="1:5" ht="12.75">
      <c r="A222" s="250">
        <v>38</v>
      </c>
      <c r="B222" s="251" t="s">
        <v>104</v>
      </c>
      <c r="C222" s="252">
        <f t="shared" si="26"/>
        <v>200000</v>
      </c>
      <c r="D222" s="252">
        <v>200000</v>
      </c>
      <c r="E222" s="253">
        <v>200000</v>
      </c>
    </row>
    <row r="223" spans="1:5" ht="12.75">
      <c r="A223" s="254">
        <v>3811</v>
      </c>
      <c r="B223" s="338" t="s">
        <v>105</v>
      </c>
      <c r="C223" s="256">
        <v>200000</v>
      </c>
      <c r="D223" s="256"/>
      <c r="E223" s="173"/>
    </row>
    <row r="224" spans="1:5" ht="12.75">
      <c r="A224" s="244" t="s">
        <v>323</v>
      </c>
      <c r="B224" s="371"/>
      <c r="C224" s="246">
        <f aca="true" t="shared" si="27" ref="C224:E226">C225</f>
        <v>45000</v>
      </c>
      <c r="D224" s="246">
        <f t="shared" si="27"/>
        <v>20000</v>
      </c>
      <c r="E224" s="247">
        <f t="shared" si="27"/>
        <v>20000</v>
      </c>
    </row>
    <row r="225" spans="1:5" ht="12.75">
      <c r="A225" s="250">
        <v>3</v>
      </c>
      <c r="B225" s="251" t="s">
        <v>96</v>
      </c>
      <c r="C225" s="252">
        <f t="shared" si="27"/>
        <v>45000</v>
      </c>
      <c r="D225" s="252">
        <f t="shared" si="27"/>
        <v>20000</v>
      </c>
      <c r="E225" s="253">
        <f t="shared" si="27"/>
        <v>20000</v>
      </c>
    </row>
    <row r="226" spans="1:5" ht="15" customHeight="1">
      <c r="A226" s="250">
        <v>38</v>
      </c>
      <c r="B226" s="251" t="s">
        <v>104</v>
      </c>
      <c r="C226" s="252">
        <f t="shared" si="27"/>
        <v>45000</v>
      </c>
      <c r="D226" s="252">
        <v>20000</v>
      </c>
      <c r="E226" s="253">
        <v>20000</v>
      </c>
    </row>
    <row r="227" spans="1:5" ht="15" customHeight="1">
      <c r="A227" s="254">
        <v>3811</v>
      </c>
      <c r="B227" s="255" t="s">
        <v>105</v>
      </c>
      <c r="C227" s="256">
        <v>45000</v>
      </c>
      <c r="D227" s="256"/>
      <c r="E227" s="173"/>
    </row>
    <row r="228" spans="1:5" ht="22.5" customHeight="1">
      <c r="A228" s="345" t="s">
        <v>324</v>
      </c>
      <c r="B228" s="259" t="s">
        <v>325</v>
      </c>
      <c r="C228" s="261">
        <f>C229</f>
        <v>294000</v>
      </c>
      <c r="D228" s="261">
        <f>D229</f>
        <v>285000</v>
      </c>
      <c r="E228" s="262">
        <f>E229</f>
        <v>285000</v>
      </c>
    </row>
    <row r="229" spans="1:5" ht="12.75">
      <c r="A229" s="346" t="s">
        <v>326</v>
      </c>
      <c r="B229" s="264"/>
      <c r="C229" s="260">
        <f>C230+C235</f>
        <v>294000</v>
      </c>
      <c r="D229" s="260">
        <f>D230+D235</f>
        <v>285000</v>
      </c>
      <c r="E229" s="262">
        <f>E230+E235</f>
        <v>285000</v>
      </c>
    </row>
    <row r="230" spans="1:5" ht="12.75">
      <c r="A230" s="370" t="s">
        <v>327</v>
      </c>
      <c r="B230" s="369"/>
      <c r="C230" s="214">
        <f aca="true" t="shared" si="28" ref="C230:E233">C231</f>
        <v>231000</v>
      </c>
      <c r="D230" s="214">
        <f t="shared" si="28"/>
        <v>230000</v>
      </c>
      <c r="E230" s="266">
        <f t="shared" si="28"/>
        <v>230000</v>
      </c>
    </row>
    <row r="231" spans="1:5" ht="12.75">
      <c r="A231" s="244" t="s">
        <v>328</v>
      </c>
      <c r="B231" s="245"/>
      <c r="C231" s="246">
        <f t="shared" si="28"/>
        <v>231000</v>
      </c>
      <c r="D231" s="246">
        <f t="shared" si="28"/>
        <v>230000</v>
      </c>
      <c r="E231" s="247">
        <f t="shared" si="28"/>
        <v>230000</v>
      </c>
    </row>
    <row r="232" spans="1:5" ht="12.75">
      <c r="A232" s="250">
        <v>3</v>
      </c>
      <c r="B232" s="251" t="s">
        <v>96</v>
      </c>
      <c r="C232" s="252">
        <f t="shared" si="28"/>
        <v>231000</v>
      </c>
      <c r="D232" s="252">
        <f t="shared" si="28"/>
        <v>230000</v>
      </c>
      <c r="E232" s="253">
        <f t="shared" si="28"/>
        <v>230000</v>
      </c>
    </row>
    <row r="233" spans="1:5" ht="12.75">
      <c r="A233" s="250">
        <v>37</v>
      </c>
      <c r="B233" s="251" t="s">
        <v>296</v>
      </c>
      <c r="C233" s="252">
        <f t="shared" si="28"/>
        <v>231000</v>
      </c>
      <c r="D233" s="252">
        <v>230000</v>
      </c>
      <c r="E233" s="253">
        <v>230000</v>
      </c>
    </row>
    <row r="234" spans="1:5" ht="12.75">
      <c r="A234" s="254">
        <v>3721</v>
      </c>
      <c r="B234" s="255" t="s">
        <v>329</v>
      </c>
      <c r="C234" s="372">
        <v>231000</v>
      </c>
      <c r="D234" s="372"/>
      <c r="E234" s="173"/>
    </row>
    <row r="235" spans="1:5" ht="12.75">
      <c r="A235" s="370" t="s">
        <v>330</v>
      </c>
      <c r="B235" s="373"/>
      <c r="C235" s="214">
        <f>C236+C240</f>
        <v>63000</v>
      </c>
      <c r="D235" s="374">
        <f>D236+D240</f>
        <v>55000</v>
      </c>
      <c r="E235" s="266">
        <f>E236+E240</f>
        <v>55000</v>
      </c>
    </row>
    <row r="236" spans="1:5" ht="12.75">
      <c r="A236" s="375" t="s">
        <v>331</v>
      </c>
      <c r="B236" s="376"/>
      <c r="C236" s="246">
        <f aca="true" t="shared" si="29" ref="C236:E238">C237</f>
        <v>38000</v>
      </c>
      <c r="D236" s="246">
        <f t="shared" si="29"/>
        <v>30000</v>
      </c>
      <c r="E236" s="247">
        <f t="shared" si="29"/>
        <v>30000</v>
      </c>
    </row>
    <row r="237" spans="1:5" ht="12.75">
      <c r="A237" s="250">
        <v>3</v>
      </c>
      <c r="B237" s="251" t="s">
        <v>96</v>
      </c>
      <c r="C237" s="252">
        <f t="shared" si="29"/>
        <v>38000</v>
      </c>
      <c r="D237" s="252">
        <f t="shared" si="29"/>
        <v>30000</v>
      </c>
      <c r="E237" s="253">
        <f t="shared" si="29"/>
        <v>30000</v>
      </c>
    </row>
    <row r="238" spans="1:5" ht="12.75">
      <c r="A238" s="250">
        <v>38</v>
      </c>
      <c r="B238" s="251" t="s">
        <v>104</v>
      </c>
      <c r="C238" s="252">
        <f t="shared" si="29"/>
        <v>38000</v>
      </c>
      <c r="D238" s="252">
        <v>30000</v>
      </c>
      <c r="E238" s="253">
        <v>30000</v>
      </c>
    </row>
    <row r="239" spans="1:5" ht="12.75">
      <c r="A239" s="254">
        <v>3811</v>
      </c>
      <c r="B239" s="255" t="s">
        <v>105</v>
      </c>
      <c r="C239" s="256">
        <v>38000</v>
      </c>
      <c r="D239" s="256"/>
      <c r="E239" s="173"/>
    </row>
    <row r="240" spans="1:5" ht="12.75">
      <c r="A240" s="244" t="s">
        <v>332</v>
      </c>
      <c r="B240" s="245"/>
      <c r="C240" s="246">
        <f aca="true" t="shared" si="30" ref="C240:E242">C241</f>
        <v>25000</v>
      </c>
      <c r="D240" s="246">
        <f t="shared" si="30"/>
        <v>25000</v>
      </c>
      <c r="E240" s="247">
        <f t="shared" si="30"/>
        <v>25000</v>
      </c>
    </row>
    <row r="241" spans="1:5" ht="12.75">
      <c r="A241" s="250">
        <v>3</v>
      </c>
      <c r="B241" s="251" t="s">
        <v>96</v>
      </c>
      <c r="C241" s="252">
        <f t="shared" si="30"/>
        <v>25000</v>
      </c>
      <c r="D241" s="252">
        <f t="shared" si="30"/>
        <v>25000</v>
      </c>
      <c r="E241" s="253">
        <f t="shared" si="30"/>
        <v>25000</v>
      </c>
    </row>
    <row r="242" spans="1:5" ht="12.75">
      <c r="A242" s="250">
        <v>38</v>
      </c>
      <c r="B242" s="251" t="s">
        <v>104</v>
      </c>
      <c r="C242" s="252">
        <f t="shared" si="30"/>
        <v>25000</v>
      </c>
      <c r="D242" s="252">
        <v>25000</v>
      </c>
      <c r="E242" s="253">
        <v>25000</v>
      </c>
    </row>
    <row r="243" spans="1:5" ht="12.75">
      <c r="A243" s="254">
        <v>3811</v>
      </c>
      <c r="B243" s="255" t="s">
        <v>105</v>
      </c>
      <c r="C243" s="356">
        <v>25000</v>
      </c>
      <c r="D243" s="256"/>
      <c r="E243" s="173"/>
    </row>
    <row r="244" spans="1:5" ht="24" customHeight="1">
      <c r="A244" s="345" t="s">
        <v>333</v>
      </c>
      <c r="B244" s="377" t="s">
        <v>334</v>
      </c>
      <c r="C244" s="378">
        <f aca="true" t="shared" si="31" ref="C244:E246">C245</f>
        <v>20000</v>
      </c>
      <c r="D244" s="261">
        <f t="shared" si="31"/>
        <v>20000</v>
      </c>
      <c r="E244" s="262">
        <f t="shared" si="31"/>
        <v>20000</v>
      </c>
    </row>
    <row r="245" spans="1:5" ht="12.75">
      <c r="A245" s="379" t="s">
        <v>326</v>
      </c>
      <c r="B245" s="380"/>
      <c r="C245" s="381">
        <f t="shared" si="31"/>
        <v>20000</v>
      </c>
      <c r="D245" s="382">
        <f t="shared" si="31"/>
        <v>20000</v>
      </c>
      <c r="E245" s="383">
        <f t="shared" si="31"/>
        <v>20000</v>
      </c>
    </row>
    <row r="246" spans="1:5" ht="20.25" customHeight="1">
      <c r="A246" s="244" t="s">
        <v>335</v>
      </c>
      <c r="B246" s="384"/>
      <c r="C246" s="385">
        <f t="shared" si="31"/>
        <v>20000</v>
      </c>
      <c r="D246" s="268">
        <f t="shared" si="31"/>
        <v>20000</v>
      </c>
      <c r="E246" s="247">
        <f t="shared" si="31"/>
        <v>20000</v>
      </c>
    </row>
    <row r="247" spans="1:5" ht="12.75">
      <c r="A247" s="386">
        <v>3</v>
      </c>
      <c r="B247" s="387" t="s">
        <v>96</v>
      </c>
      <c r="C247" s="388">
        <f aca="true" t="shared" si="32" ref="C247:E248">C248</f>
        <v>20000</v>
      </c>
      <c r="D247" s="389">
        <f t="shared" si="32"/>
        <v>20000</v>
      </c>
      <c r="E247" s="253">
        <f t="shared" si="32"/>
        <v>20000</v>
      </c>
    </row>
    <row r="248" spans="1:5" ht="12.75">
      <c r="A248" s="250">
        <v>38</v>
      </c>
      <c r="B248" s="353" t="s">
        <v>104</v>
      </c>
      <c r="C248" s="354">
        <f t="shared" si="32"/>
        <v>20000</v>
      </c>
      <c r="D248" s="252">
        <v>20000</v>
      </c>
      <c r="E248" s="390">
        <v>20000</v>
      </c>
    </row>
    <row r="249" spans="1:5" ht="12.75">
      <c r="A249" s="254">
        <v>3811</v>
      </c>
      <c r="B249" s="391" t="s">
        <v>105</v>
      </c>
      <c r="C249" s="256">
        <v>20000</v>
      </c>
      <c r="D249" s="256"/>
      <c r="E249" s="173"/>
    </row>
    <row r="252" spans="4:5" ht="12.75">
      <c r="D252" s="392"/>
      <c r="E252" s="392"/>
    </row>
  </sheetData>
  <sheetProtection selectLockedCells="1" selectUnlockedCells="1"/>
  <mergeCells count="11">
    <mergeCell ref="A5:B5"/>
    <mergeCell ref="A58:B58"/>
    <mergeCell ref="A138:B138"/>
    <mergeCell ref="A159:B159"/>
    <mergeCell ref="A161:B161"/>
    <mergeCell ref="A165:B165"/>
    <mergeCell ref="A178:B178"/>
    <mergeCell ref="A180:B180"/>
    <mergeCell ref="A203:B203"/>
    <mergeCell ref="A207:B207"/>
    <mergeCell ref="A208:B20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workbookViewId="0" topLeftCell="A1">
      <selection activeCell="C21" sqref="C21"/>
    </sheetView>
  </sheetViews>
  <sheetFormatPr defaultColWidth="9.140625" defaultRowHeight="12.75"/>
  <cols>
    <col min="1" max="2" width="9.28125" style="4" customWidth="1"/>
    <col min="3" max="3" width="60.57421875" style="4" customWidth="1"/>
    <col min="4" max="16384" width="9.28125" style="4" customWidth="1"/>
  </cols>
  <sheetData>
    <row r="1" spans="2:4" ht="12.75">
      <c r="B1" s="393"/>
      <c r="C1" s="393"/>
      <c r="D1" s="393"/>
    </row>
    <row r="2" spans="2:4" ht="12.75">
      <c r="B2" s="393"/>
      <c r="C2" s="393"/>
      <c r="D2" s="393"/>
    </row>
    <row r="3" spans="2:4" ht="12.75">
      <c r="B3" s="393"/>
      <c r="C3" s="393"/>
      <c r="D3" s="393"/>
    </row>
    <row r="4" spans="2:4" ht="12.75">
      <c r="B4" s="394" t="s">
        <v>336</v>
      </c>
      <c r="C4" s="395" t="s">
        <v>337</v>
      </c>
      <c r="D4" s="396"/>
    </row>
    <row r="5" spans="2:4" ht="12.75">
      <c r="B5" s="397"/>
      <c r="C5" s="395"/>
      <c r="D5" s="396"/>
    </row>
    <row r="6" spans="2:4" ht="12.75" customHeight="1">
      <c r="B6" s="398" t="s">
        <v>26</v>
      </c>
      <c r="C6" s="398"/>
      <c r="D6" s="398"/>
    </row>
    <row r="7" spans="2:4" ht="12.75">
      <c r="B7" s="393"/>
      <c r="C7" s="395"/>
      <c r="D7" s="393"/>
    </row>
    <row r="8" spans="2:4" ht="12.75">
      <c r="B8" s="399" t="s">
        <v>338</v>
      </c>
      <c r="C8" s="399"/>
      <c r="D8" s="399"/>
    </row>
    <row r="9" spans="2:4" ht="12.75">
      <c r="B9" s="399" t="s">
        <v>339</v>
      </c>
      <c r="C9" s="399"/>
      <c r="D9" s="399"/>
    </row>
    <row r="10" spans="2:4" ht="12.75">
      <c r="B10" s="393"/>
      <c r="C10" s="395"/>
      <c r="D10" s="393"/>
    </row>
    <row r="11" spans="2:4" ht="12.75">
      <c r="B11" s="393"/>
      <c r="C11" s="395"/>
      <c r="D11" s="393"/>
    </row>
    <row r="12" spans="2:4" ht="12.75">
      <c r="B12" s="393"/>
      <c r="C12" s="395"/>
      <c r="D12" s="393"/>
    </row>
    <row r="13" spans="2:4" ht="12.75">
      <c r="B13" s="393"/>
      <c r="C13" s="400" t="s">
        <v>340</v>
      </c>
      <c r="D13" s="393"/>
    </row>
    <row r="14" spans="2:4" ht="12.75">
      <c r="B14" s="393"/>
      <c r="C14" s="400"/>
      <c r="D14" s="393"/>
    </row>
    <row r="15" spans="2:4" ht="12.75">
      <c r="B15" s="393"/>
      <c r="C15" s="400"/>
      <c r="D15" s="393"/>
    </row>
    <row r="16" spans="2:4" ht="12.75">
      <c r="B16" s="393"/>
      <c r="C16" s="395"/>
      <c r="D16" s="393"/>
    </row>
    <row r="17" spans="2:4" ht="12.75">
      <c r="B17" s="401" t="s">
        <v>341</v>
      </c>
      <c r="C17" s="395" t="s">
        <v>342</v>
      </c>
      <c r="D17" s="393"/>
    </row>
    <row r="18" spans="2:4" ht="12.75">
      <c r="B18" s="401" t="s">
        <v>343</v>
      </c>
      <c r="C18" s="395" t="s">
        <v>344</v>
      </c>
      <c r="D18" s="393"/>
    </row>
    <row r="19" spans="2:4" ht="12.75">
      <c r="B19" s="393"/>
      <c r="C19" s="395"/>
      <c r="D19" s="393"/>
    </row>
    <row r="20" spans="2:4" ht="12.75">
      <c r="B20" s="393"/>
      <c r="C20" s="402" t="s">
        <v>345</v>
      </c>
      <c r="D20" s="393"/>
    </row>
    <row r="21" spans="2:4" ht="12.75">
      <c r="B21" s="393"/>
      <c r="C21" s="402"/>
      <c r="D21" s="393"/>
    </row>
    <row r="22" spans="2:4" ht="12.75">
      <c r="B22" s="393"/>
      <c r="C22" s="402" t="s">
        <v>346</v>
      </c>
      <c r="D22" s="393"/>
    </row>
    <row r="23" spans="2:4" ht="12.75">
      <c r="B23" s="393"/>
      <c r="C23" s="402" t="s">
        <v>347</v>
      </c>
      <c r="D23" s="393"/>
    </row>
    <row r="24" spans="2:4" ht="12.75">
      <c r="B24" s="393"/>
      <c r="C24" s="402"/>
      <c r="D24" s="393"/>
    </row>
    <row r="25" spans="2:4" ht="12.75">
      <c r="B25" s="393"/>
      <c r="C25" s="395"/>
      <c r="D25" s="393"/>
    </row>
    <row r="26" spans="2:4" ht="12.75">
      <c r="B26" s="401" t="s">
        <v>348</v>
      </c>
      <c r="C26" s="403" t="s">
        <v>349</v>
      </c>
      <c r="D26" s="393"/>
    </row>
    <row r="27" ht="12.75">
      <c r="C27" s="404"/>
    </row>
  </sheetData>
  <sheetProtection selectLockedCells="1" selectUnlockedCells="1"/>
  <mergeCells count="3">
    <mergeCell ref="B6:D6"/>
    <mergeCell ref="B8:D8"/>
    <mergeCell ref="B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