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firstSheet="1" activeTab="7"/>
  </bookViews>
  <sheets>
    <sheet name="OPCI DIO" sheetId="1" r:id="rId1"/>
    <sheet name="PRIHODI" sheetId="2" r:id="rId2"/>
    <sheet name="PROJEKCIJE" sheetId="3" r:id="rId3"/>
    <sheet name="Općinsko vijeće" sheetId="4" r:id="rId4"/>
    <sheet name="RASHODI" sheetId="5" r:id="rId5"/>
    <sheet name="RnZaduzivanja" sheetId="6" r:id="rId6"/>
    <sheet name="Upravni odjel" sheetId="7" r:id="rId7"/>
    <sheet name="ZakljucneOd" sheetId="8" r:id="rId8"/>
  </sheets>
  <definedNames/>
  <calcPr fullCalcOnLoad="1"/>
</workbook>
</file>

<file path=xl/sharedStrings.xml><?xml version="1.0" encoding="utf-8"?>
<sst xmlns="http://schemas.openxmlformats.org/spreadsheetml/2006/main" count="459" uniqueCount="267">
  <si>
    <t>Članak 1.</t>
  </si>
  <si>
    <t>I</t>
  </si>
  <si>
    <t>A</t>
  </si>
  <si>
    <t>donijelo je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</si>
  <si>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</si>
  <si>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</si>
  <si>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</si>
  <si>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</si>
  <si>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</si>
  <si>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</si>
  <si>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</si>
  <si>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</si>
  <si>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</si>
  <si>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</si>
  <si>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</si>
  <si>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</si>
  <si>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</si>
  <si>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</si>
  <si>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</si>
  <si>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</si>
  <si>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</si>
  <si>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</si>
  <si>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</si>
  <si>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</si>
  <si>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</si>
  <si>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Prihodi od prodaje građevinskih objekata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</si>
  <si>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</si>
  <si>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</si>
  <si>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</si>
  <si>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</si>
  <si>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</si>
  <si>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</si>
  <si>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</si>
  <si>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</si>
  <si>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</si>
  <si>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</si>
  <si>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</si>
  <si>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</si>
  <si>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</si>
  <si>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</si>
  <si>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</si>
  <si>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</si>
  <si>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</si>
  <si>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</si>
  <si>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</si>
  <si>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</si>
  <si>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</si>
  <si>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</si>
  <si>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</si>
  <si>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</si>
  <si>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</si>
  <si>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</si>
  <si>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</si>
  <si>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</si>
  <si>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</si>
  <si>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</si>
  <si>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</si>
  <si>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</si>
  <si>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</si>
  <si>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</si>
  <si>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</si>
  <si>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</si>
  <si>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</si>
  <si>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</si>
  <si>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</si>
  <si>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</si>
  <si>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</si>
  <si>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</si>
  <si>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</si>
  <si>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</si>
  <si>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</si>
  <si>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</si>
  <si>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</si>
  <si>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</si>
  <si>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</si>
  <si>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</si>
  <si>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</si>
  <si>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</si>
  <si>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</si>
  <si>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</si>
  <si>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</si>
  <si>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 xml:space="preserve">    raspoloživa sredstva iz prethodnih godina</t>
  </si>
  <si>
    <t>kn bez lipa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</si>
  <si>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</si>
  <si>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</si>
  <si>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</si>
  <si>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</si>
  <si>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</si>
  <si>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</si>
  <si>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</si>
  <si>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</si>
  <si>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</si>
  <si>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</si>
  <si>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</si>
  <si>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Vjekoslav Kamenščak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</si>
  <si>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</si>
  <si>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</si>
  <si>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</si>
  <si>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</si>
  <si>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</si>
  <si>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</si>
  <si>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</si>
  <si>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</si>
  <si>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</si>
  <si>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</si>
  <si>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</si>
  <si>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>GLAVA 00201</t>
  </si>
  <si>
    <t>Program 1003: Priprema i donošenje akata iz djelokruga tijela</t>
  </si>
  <si>
    <t xml:space="preserve"> Administrativno i  tehničko osoblje</t>
  </si>
  <si>
    <t>Funkcija: 0100 Opće javne usluge</t>
  </si>
  <si>
    <t xml:space="preserve">           Izvor:</t>
  </si>
  <si>
    <t>Aktivnost: A100301</t>
  </si>
  <si>
    <t xml:space="preserve">Donošenje akata i mjera iz djelokruga predstavničkog,izvršnog tijela i mjesne samouprave                                              </t>
  </si>
  <si>
    <r>
      <t>Ak</t>
    </r>
    <r>
      <rPr>
        <b/>
        <sz val="8"/>
        <rFont val="Arial"/>
        <family val="2"/>
      </rPr>
      <t>tivnost:A100302</t>
    </r>
  </si>
  <si>
    <t xml:space="preserve">             Izvor:</t>
  </si>
  <si>
    <t>Aktivnost: A100303</t>
  </si>
  <si>
    <t xml:space="preserve">              Izvor:</t>
  </si>
  <si>
    <t>GLAVA  00202</t>
  </si>
  <si>
    <t>Funkcija: 0400 Ekonomski poslovi</t>
  </si>
  <si>
    <t>Aktivnost: A 100404    Rashodi za uređaje i javnu rasvjetu</t>
  </si>
  <si>
    <t>OPĆINSKO VIJEĆE</t>
  </si>
  <si>
    <t xml:space="preserve">               </t>
  </si>
  <si>
    <t xml:space="preserve">               Izvor:</t>
  </si>
  <si>
    <t>Program 1005: Izgradnja objekata i uređaja komunalne infrastr.</t>
  </si>
  <si>
    <t xml:space="preserve">                 Izvor:</t>
  </si>
  <si>
    <t>GLAVA 00203</t>
  </si>
  <si>
    <t xml:space="preserve">                Izvor:</t>
  </si>
  <si>
    <t>GLAVA 00204</t>
  </si>
  <si>
    <t>VATROGASTVO I CIVILNA ZAŠTITA</t>
  </si>
  <si>
    <t>Aktivnost: A 100701     VZO općine</t>
  </si>
  <si>
    <t>Funkcija: 0300 Javni red i sigurnost</t>
  </si>
  <si>
    <t xml:space="preserve">                  Izvor:</t>
  </si>
  <si>
    <t>Aktivnost: A 100702    Civilna zaštita</t>
  </si>
  <si>
    <t>Funkcija: Javni red i sigurnost</t>
  </si>
  <si>
    <t xml:space="preserve">GOSPODARSTVO                                         </t>
  </si>
  <si>
    <t xml:space="preserve">JAVNE POTREBE U ZDRAVSTVU               </t>
  </si>
  <si>
    <t>GLAVA 00205</t>
  </si>
  <si>
    <r>
      <t>Pr</t>
    </r>
    <r>
      <rPr>
        <b/>
        <sz val="8"/>
        <rFont val="Arial"/>
        <family val="0"/>
      </rPr>
      <t>ogram 1006:  Poticanje razvoja gospodarstva</t>
    </r>
  </si>
  <si>
    <t>Program 1008:  Dodatne usluge u zdravstvu</t>
  </si>
  <si>
    <t>Funkcija: 0700 Zdravstvo</t>
  </si>
  <si>
    <t>Aktivnost A 100802:  Troškovi prijevoza laboratorijskih uzoraka</t>
  </si>
  <si>
    <t>Funkcija: Zdravstvo 0700</t>
  </si>
  <si>
    <t>GLAVA  00206</t>
  </si>
  <si>
    <t xml:space="preserve">JAVNE USTANOVE PREDŠKOLSKOG ODGOJA I OSNOVNOG OBRAZOVANJA   </t>
  </si>
  <si>
    <t>Program 1009:  Program predškolskog odgoja</t>
  </si>
  <si>
    <t xml:space="preserve">Aktivnost A 100901 Odgojno i administrativno tehničko osoblje                      </t>
  </si>
  <si>
    <t>DJEČJI VRTIĆ LUDINA</t>
  </si>
  <si>
    <r>
      <t>F</t>
    </r>
    <r>
      <rPr>
        <b/>
        <sz val="8"/>
        <rFont val="Arial"/>
        <family val="2"/>
      </rPr>
      <t>unkcija: 0900 Obrazovanje</t>
    </r>
  </si>
  <si>
    <t>Program 1010: Javne potrebe iznad standarda u školstvu</t>
  </si>
  <si>
    <t>Aktivnost: A101001     Sufinanciranje troškova školske kuhinje</t>
  </si>
  <si>
    <t>Funkcija: 0900 Obrazovanje</t>
  </si>
  <si>
    <t xml:space="preserve">                                       u OSNOVNOJ ŠKOLI LUDINA</t>
  </si>
  <si>
    <t xml:space="preserve">   </t>
  </si>
  <si>
    <t>GLAVA  00207</t>
  </si>
  <si>
    <t xml:space="preserve"> DJELATNOST KULTURE        </t>
  </si>
  <si>
    <t>Program 1011: Program javnih potreba u kulturi</t>
  </si>
  <si>
    <t xml:space="preserve">                                      KNJIŽNICA I ČITAONICA VELIKA LUDINA                                                              </t>
  </si>
  <si>
    <t>Funkcija: 0800 Rekreacija, kultura i religija</t>
  </si>
  <si>
    <t>Program 1012:  Obnova sakralnih objekata</t>
  </si>
  <si>
    <r>
      <rPr>
        <b/>
        <sz val="8"/>
        <rFont val="Arial"/>
        <family val="2"/>
      </rPr>
      <t>Funkcija: 0800 Rekreacija, kultura i religij</t>
    </r>
    <r>
      <rPr>
        <sz val="10"/>
        <rFont val="Arial"/>
        <family val="0"/>
      </rPr>
      <t>a</t>
    </r>
  </si>
  <si>
    <t>Program 1013: Program očuvanja kulturne baštine</t>
  </si>
  <si>
    <t xml:space="preserve">PROGRAMSKA DJELATNOST SPORTA    </t>
  </si>
  <si>
    <t>Program 1014: Organizacija sportskih aktivnosti</t>
  </si>
  <si>
    <t>Funkcija :0800  Rekreacija, kultura i religija</t>
  </si>
  <si>
    <t xml:space="preserve">               Izvor: </t>
  </si>
  <si>
    <t>GLAVA 00208:</t>
  </si>
  <si>
    <t xml:space="preserve">PROGRAMSKA DJELATNOST SOCIJALNE SKRBI                             </t>
  </si>
  <si>
    <t>GLAVA 00209:</t>
  </si>
  <si>
    <t>Program 1015: Program novčane pomoći</t>
  </si>
  <si>
    <t>Funkcija: 01000 Socijalna skrb</t>
  </si>
  <si>
    <t>Program 1016: Humanitarna skrb kroz udruge građana</t>
  </si>
  <si>
    <t>Aktivnost A 101601: UHVIBDR, Udruga slijepih,ostale udruge</t>
  </si>
  <si>
    <t>Aktivnost A 101602 : Humanitarna djelatnost Crvenog križa</t>
  </si>
  <si>
    <t>Funkcija: 1000 Socijalna skrb</t>
  </si>
  <si>
    <t>Funkcija: 0100  Socijalna skrb</t>
  </si>
  <si>
    <r>
      <rPr>
        <b/>
        <sz val="8"/>
        <rFont val="Arial"/>
        <family val="2"/>
      </rPr>
      <t>Funkcij</t>
    </r>
    <r>
      <rPr>
        <b/>
        <sz val="10"/>
        <rFont val="Arial"/>
        <family val="2"/>
      </rPr>
      <t>a</t>
    </r>
  </si>
  <si>
    <t xml:space="preserve"> plan za           2015.</t>
  </si>
  <si>
    <t>Ostali rashodi poslovanja</t>
  </si>
  <si>
    <t xml:space="preserve">Financijski rashodi                                         </t>
  </si>
  <si>
    <t>Rashodi za nabavu neproizv. dugotrajne imovine</t>
  </si>
  <si>
    <t>Materijalna imovina</t>
  </si>
  <si>
    <t xml:space="preserve">Rashodi za nabavu proizv. dugotrajne  imovine                                                         </t>
  </si>
  <si>
    <t xml:space="preserve">Aktivnost: A100304    Održavanje  zgrada pučkih domova </t>
  </si>
  <si>
    <t xml:space="preserve">Naknada štete </t>
  </si>
  <si>
    <t>Program 1004:  Održavanje objekata i uređaja komunalne infrastrukture</t>
  </si>
  <si>
    <t xml:space="preserve">Aktivnost: A 100401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</si>
  <si>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A100305     Naknada štete                                                             </t>
  </si>
  <si>
    <t xml:space="preserve">Aktivnost: A 100402    Održavanje cesta u zimskim uvjetima                  </t>
  </si>
  <si>
    <t xml:space="preserve">Popravak i nabava autobusnih kućica </t>
  </si>
  <si>
    <t>Aktivnost A100405</t>
  </si>
  <si>
    <t>Aktivnost: A100406</t>
  </si>
  <si>
    <t>Energetska obnova kuća</t>
  </si>
  <si>
    <r>
      <t xml:space="preserve">          </t>
    </r>
    <r>
      <rPr>
        <b/>
        <sz val="8"/>
        <rFont val="Arial"/>
        <family val="2"/>
      </rPr>
      <t xml:space="preserve">    Izvor:</t>
    </r>
  </si>
  <si>
    <t>Kapitalne donacije</t>
  </si>
  <si>
    <t xml:space="preserve">Aktivnost: A 100403    Održavanje javnih i zelenih površina                    </t>
  </si>
  <si>
    <r>
      <rPr>
        <b/>
        <sz val="8"/>
        <rFont val="Arial"/>
        <family val="2"/>
      </rPr>
      <t>Funkcija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0400 Ekonomski poslovi</t>
    </r>
  </si>
  <si>
    <t>Aktivnost: A 100407</t>
  </si>
  <si>
    <t>Zbrinjavanje otpada</t>
  </si>
  <si>
    <t xml:space="preserve">Kapitalni projekt: K 100510       Izgradnja i asfaltiranje cesta                       </t>
  </si>
  <si>
    <t xml:space="preserve">Kapitalni projekt: K 100520       Izgradnja kanalizacije      </t>
  </si>
  <si>
    <t>Funkcija:  0400 Ekonomski poslovi</t>
  </si>
  <si>
    <t xml:space="preserve">Kapitalni projekt: K 100530        Uređenje pučkih domova </t>
  </si>
  <si>
    <t>Aktivnost: A 100601   Poticaji  u poljoprivredi</t>
  </si>
  <si>
    <t>Poticaji u poljoprivredi</t>
  </si>
  <si>
    <t xml:space="preserve">Tekuće donacije </t>
  </si>
  <si>
    <t>Program 1007:  Zaštita ljudi i imovine</t>
  </si>
  <si>
    <t>Aktivnost: A 100801   Deratizacija</t>
  </si>
  <si>
    <t>323                                Rashodi za usluge</t>
  </si>
  <si>
    <t>Doprinosi na plaću</t>
  </si>
  <si>
    <r>
      <t>T</t>
    </r>
    <r>
      <rPr>
        <sz val="8"/>
        <rFont val="Arial"/>
        <family val="2"/>
      </rPr>
      <t xml:space="preserve">ekuće donacije </t>
    </r>
  </si>
  <si>
    <t>Ostale naknade građanima i kućanstvima iz proračuna</t>
  </si>
  <si>
    <t>Aktivnost: A 100408</t>
  </si>
  <si>
    <t>Postavljanje gromobrana na pučki dom u Vidrenjaku</t>
  </si>
  <si>
    <r>
      <t xml:space="preserve">           I</t>
    </r>
    <r>
      <rPr>
        <b/>
        <sz val="8"/>
        <rFont val="Arial"/>
        <family val="2"/>
      </rPr>
      <t xml:space="preserve">zvor: </t>
    </r>
  </si>
  <si>
    <r>
      <t xml:space="preserve">            </t>
    </r>
    <r>
      <rPr>
        <b/>
        <sz val="8"/>
        <rFont val="Arial"/>
        <family val="2"/>
      </rPr>
      <t>Izvor:</t>
    </r>
  </si>
  <si>
    <t>Aktivnost A 101002:   Ostale tekuće donacije</t>
  </si>
  <si>
    <t xml:space="preserve">Aktivnost A 101003:  Stipendije i prijevoz učenika i studenata </t>
  </si>
  <si>
    <t xml:space="preserve">Aktivnost A 101501:    Novčana pomoć građanima                                  </t>
  </si>
  <si>
    <t xml:space="preserve">Aktivnost A 101301    KUD-a "Mijo Stuparić" </t>
  </si>
  <si>
    <t>Aktivnost A 101201    Crkva u V. Ludini</t>
  </si>
  <si>
    <t>Aktivnost A 101401    NK " Sokol " i RK "Moslavac"</t>
  </si>
  <si>
    <t>Aktivnost A 101101:   Administrativno i tehničko osoblje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</si>
  <si>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</si>
  <si>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</si>
  <si>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</si>
  <si>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plan za 2015.</t>
  </si>
  <si>
    <t xml:space="preserve"> Proračun Općine Velika Ludina za 2015. godinu sastoji se od :</t>
  </si>
  <si>
    <t>za 2015.</t>
  </si>
  <si>
    <t xml:space="preserve">       prihodi poslovanja</t>
  </si>
  <si>
    <t xml:space="preserve">       prihodi od prodaje nefinancijske imovine</t>
  </si>
  <si>
    <t xml:space="preserve">      rashodi poslovanja</t>
  </si>
  <si>
    <t xml:space="preserve">      OPĆI DIO</t>
  </si>
  <si>
    <t>RASPOLOŽIVA SREDSTVA IZ PRETHODNIH GODINA</t>
  </si>
  <si>
    <t xml:space="preserve">                         PRORAČUN OPĆINE VELIKA LUDINA ZA 2015. GOD.</t>
  </si>
  <si>
    <t xml:space="preserve">                          I PROJEKCIJE PRORAČUNA ZA 2016. I 2017. GOD.                </t>
  </si>
  <si>
    <t>plan                  za 2015.</t>
  </si>
  <si>
    <t xml:space="preserve"> plan za      2015.</t>
  </si>
  <si>
    <t>plan</t>
  </si>
  <si>
    <t>plan za          2015.</t>
  </si>
  <si>
    <t>projekcija za 2016.</t>
  </si>
  <si>
    <t>projekcija za 2017.</t>
  </si>
  <si>
    <t>plan za     2015.</t>
  </si>
  <si>
    <r>
      <t xml:space="preserve">  </t>
    </r>
    <r>
      <rPr>
        <sz val="10"/>
        <rFont val="Arial"/>
        <family val="2"/>
      </rPr>
      <t xml:space="preserve">    rashodi za nabavu nefinancijske imovine</t>
    </r>
  </si>
  <si>
    <t>PRORAČUNA</t>
  </si>
  <si>
    <t xml:space="preserve">                                       PROJEKCIJA                     </t>
  </si>
  <si>
    <t>VRSTA RASHODA / IZDATAKA</t>
  </si>
  <si>
    <r>
      <t>V</t>
    </r>
    <r>
      <rPr>
        <b/>
        <i/>
        <sz val="10"/>
        <rFont val="Arial"/>
        <family val="2"/>
      </rPr>
      <t>RSTA PRIHODA / PRIMITAKA</t>
    </r>
  </si>
  <si>
    <t>Prihodi za posebne namjene</t>
  </si>
  <si>
    <t>Opći prihodi i primici i prihodi za posebne namjene</t>
  </si>
  <si>
    <t>Nefinancijska imovina i naknada štete</t>
  </si>
  <si>
    <t>Nefin. imov. i naknada štete i Prihodi po pos.prop.</t>
  </si>
  <si>
    <t>ZA 2016. I 2017.  GOD.</t>
  </si>
  <si>
    <t xml:space="preserve"> Na temelju članka 39.,a u svezi s člankom 16. Zakona o Proračunu ( NN broj 87/08 ) i članka 34. i </t>
  </si>
  <si>
    <t xml:space="preserve"> Proračun  Općine Velika Ludina za 2015. godinu objaviti će se u "Službenim novinama"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</si>
  <si>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400-06/14-01/12</t>
  </si>
  <si>
    <t>2176/19-04-14-1</t>
  </si>
  <si>
    <t xml:space="preserve"> Općine Velika Ludina a stupa na snagu 01.01.2015. god.</t>
  </si>
  <si>
    <t>35. Statuta Općine Velika Ludina ("Službene novine" Općine Velika Ludina broj  6/09, 7/11, 2/13 i</t>
  </si>
  <si>
    <t>RAČUN FINANCIRANJA</t>
  </si>
  <si>
    <t xml:space="preserve">  neto financiranje</t>
  </si>
  <si>
    <t xml:space="preserve">  višak / manjak + raspoloživa sredstva iz prethodnih godina +</t>
  </si>
  <si>
    <t xml:space="preserve">                                         Članak 2.</t>
  </si>
  <si>
    <t xml:space="preserve">Prihodi i rashodi te primici i izdaci po ekonomskoj klasifikaciji utvrđuje se u Računu prihoda </t>
  </si>
  <si>
    <r>
      <t xml:space="preserve"> </t>
    </r>
    <r>
      <rPr>
        <sz val="10"/>
        <rFont val="Arial"/>
        <family val="2"/>
      </rPr>
      <t>i rashoda i Računu financiranja za 2015. godinu kako slijedi:</t>
    </r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</si>
  <si>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</si>
  <si>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6/14)  Općinsko vijeće Općine Velika Ludina na svojoj 16. sjednici održanoj 18.12.2014. god.</t>
  </si>
  <si>
    <t>18.12.2014.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</si>
</sst>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  <numFmt numFmtId="173" formatCode="[$-41A]d\.\ mmmm\ yyyy\.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3" fontId="3" fillId="33" borderId="11" xfId="0" applyNumberFormat="1" applyFont="1" applyFill="1" applyBorder="1" applyAlignment="1" applyProtection="1">
      <alignment/>
      <protection/>
    </xf>
    <xf numFmtId="3" fontId="8" fillId="34" borderId="11" xfId="0" applyNumberFormat="1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5" borderId="12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3" fillId="35" borderId="12" xfId="0" applyNumberFormat="1" applyFont="1" applyFill="1" applyBorder="1" applyAlignment="1" applyProtection="1">
      <alignment/>
      <protection/>
    </xf>
    <xf numFmtId="3" fontId="3" fillId="35" borderId="12" xfId="0" applyNumberFormat="1" applyFont="1" applyFill="1" applyBorder="1" applyAlignment="1" applyProtection="1">
      <alignment/>
      <protection/>
    </xf>
    <xf numFmtId="3" fontId="0" fillId="36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 horizontal="left"/>
      <protection/>
    </xf>
    <xf numFmtId="0" fontId="9" fillId="34" borderId="15" xfId="0" applyFont="1" applyFill="1" applyBorder="1" applyAlignment="1" applyProtection="1">
      <alignment wrapText="1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3" fontId="3" fillId="35" borderId="15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6" xfId="0" applyFont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3" fillId="36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3" fontId="3" fillId="34" borderId="15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3" fontId="3" fillId="35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8" fillId="34" borderId="11" xfId="0" applyNumberFormat="1" applyFont="1" applyFill="1" applyBorder="1" applyAlignment="1">
      <alignment horizontal="right" wrapText="1"/>
    </xf>
    <xf numFmtId="3" fontId="8" fillId="34" borderId="11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Border="1" applyAlignment="1">
      <alignment horizontal="right" wrapText="1"/>
    </xf>
    <xf numFmtId="3" fontId="3" fillId="35" borderId="16" xfId="0" applyNumberFormat="1" applyFont="1" applyFill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169" fontId="0" fillId="0" borderId="0" xfId="42" applyNumberFormat="1" applyFont="1" applyAlignment="1">
      <alignment horizontal="center" vertical="center"/>
    </xf>
    <xf numFmtId="3" fontId="3" fillId="33" borderId="11" xfId="59" applyNumberFormat="1" applyFont="1" applyFill="1" applyBorder="1" applyAlignment="1">
      <alignment horizontal="right" wrapText="1"/>
    </xf>
    <xf numFmtId="3" fontId="3" fillId="33" borderId="16" xfId="0" applyNumberFormat="1" applyFont="1" applyFill="1" applyBorder="1" applyAlignment="1">
      <alignment horizontal="right" wrapText="1"/>
    </xf>
    <xf numFmtId="3" fontId="3" fillId="37" borderId="14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wrapText="1"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3" fontId="4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 applyProtection="1">
      <alignment horizontal="right" wrapText="1"/>
      <protection/>
    </xf>
    <xf numFmtId="3" fontId="3" fillId="33" borderId="18" xfId="0" applyNumberFormat="1" applyFont="1" applyFill="1" applyBorder="1" applyAlignment="1">
      <alignment horizontal="right" wrapText="1"/>
    </xf>
    <xf numFmtId="3" fontId="3" fillId="37" borderId="19" xfId="0" applyNumberFormat="1" applyFont="1" applyFill="1" applyBorder="1" applyAlignment="1">
      <alignment horizontal="right" wrapText="1"/>
    </xf>
    <xf numFmtId="3" fontId="3" fillId="33" borderId="16" xfId="0" applyNumberFormat="1" applyFont="1" applyFill="1" applyBorder="1" applyAlignment="1">
      <alignment horizontal="right"/>
    </xf>
    <xf numFmtId="3" fontId="8" fillId="34" borderId="11" xfId="0" applyNumberFormat="1" applyFont="1" applyFill="1" applyBorder="1" applyAlignment="1">
      <alignment horizontal="right" wrapText="1"/>
    </xf>
    <xf numFmtId="3" fontId="8" fillId="34" borderId="11" xfId="0" applyNumberFormat="1" applyFont="1" applyFill="1" applyBorder="1" applyAlignment="1" applyProtection="1">
      <alignment horizontal="right" wrapText="1"/>
      <protection/>
    </xf>
    <xf numFmtId="3" fontId="8" fillId="34" borderId="11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36" borderId="0" xfId="0" applyFont="1" applyFill="1" applyAlignment="1">
      <alignment/>
    </xf>
    <xf numFmtId="3" fontId="3" fillId="33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5" fillId="33" borderId="18" xfId="0" applyFont="1" applyFill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8" fillId="34" borderId="16" xfId="0" applyFont="1" applyFill="1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5" fillId="35" borderId="16" xfId="0" applyFont="1" applyFill="1" applyBorder="1" applyAlignment="1" applyProtection="1">
      <alignment wrapText="1"/>
      <protection/>
    </xf>
    <xf numFmtId="0" fontId="5" fillId="35" borderId="18" xfId="0" applyFont="1" applyFill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5" fillId="35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6" xfId="0" applyFont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wrapText="1"/>
      <protection/>
    </xf>
    <xf numFmtId="9" fontId="4" fillId="33" borderId="16" xfId="59" applyFont="1" applyFill="1" applyBorder="1" applyAlignment="1">
      <alignment wrapText="1"/>
    </xf>
    <xf numFmtId="0" fontId="4" fillId="33" borderId="16" xfId="0" applyFont="1" applyFill="1" applyBorder="1" applyAlignment="1" applyProtection="1">
      <alignment wrapText="1"/>
      <protection/>
    </xf>
    <xf numFmtId="0" fontId="5" fillId="35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33" borderId="16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6" borderId="18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36" borderId="18" xfId="0" applyFont="1" applyFill="1" applyBorder="1" applyAlignment="1" applyProtection="1">
      <alignment horizontal="left"/>
      <protection/>
    </xf>
    <xf numFmtId="0" fontId="0" fillId="37" borderId="0" xfId="0" applyFont="1" applyFill="1" applyBorder="1" applyAlignment="1">
      <alignment/>
    </xf>
    <xf numFmtId="0" fontId="5" fillId="35" borderId="24" xfId="0" applyFont="1" applyFill="1" applyBorder="1" applyAlignment="1" applyProtection="1">
      <alignment wrapText="1"/>
      <protection/>
    </xf>
    <xf numFmtId="0" fontId="4" fillId="0" borderId="24" xfId="0" applyFont="1" applyBorder="1" applyAlignment="1" applyProtection="1">
      <alignment wrapText="1"/>
      <protection/>
    </xf>
    <xf numFmtId="0" fontId="5" fillId="35" borderId="25" xfId="0" applyFont="1" applyFill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5" fillId="36" borderId="27" xfId="0" applyFont="1" applyFill="1" applyBorder="1" applyAlignment="1" applyProtection="1">
      <alignment horizontal="left" wrapText="1"/>
      <protection/>
    </xf>
    <xf numFmtId="0" fontId="5" fillId="35" borderId="28" xfId="0" applyFont="1" applyFill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left" wrapText="1"/>
      <protection/>
    </xf>
    <xf numFmtId="0" fontId="5" fillId="35" borderId="27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3" fontId="0" fillId="36" borderId="11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>
      <alignment/>
    </xf>
    <xf numFmtId="0" fontId="5" fillId="36" borderId="30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4" fillId="36" borderId="16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" fontId="5" fillId="36" borderId="30" xfId="0" applyNumberFormat="1" applyFont="1" applyFill="1" applyBorder="1" applyAlignment="1">
      <alignment horizontal="left"/>
    </xf>
    <xf numFmtId="0" fontId="5" fillId="36" borderId="30" xfId="0" applyFont="1" applyFill="1" applyBorder="1" applyAlignment="1">
      <alignment horizontal="left"/>
    </xf>
    <xf numFmtId="0" fontId="5" fillId="36" borderId="31" xfId="0" applyFont="1" applyFill="1" applyBorder="1" applyAlignment="1">
      <alignment wrapText="1"/>
    </xf>
    <xf numFmtId="3" fontId="3" fillId="36" borderId="11" xfId="0" applyNumberFormat="1" applyFont="1" applyFill="1" applyBorder="1" applyAlignment="1">
      <alignment horizontal="right" wrapText="1"/>
    </xf>
    <xf numFmtId="0" fontId="5" fillId="36" borderId="18" xfId="0" applyFont="1" applyFill="1" applyBorder="1" applyAlignment="1">
      <alignment horizontal="left"/>
    </xf>
    <xf numFmtId="0" fontId="8" fillId="34" borderId="18" xfId="0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 wrapText="1"/>
      <protection/>
    </xf>
    <xf numFmtId="0" fontId="8" fillId="34" borderId="18" xfId="0" applyFont="1" applyFill="1" applyBorder="1" applyAlignment="1">
      <alignment horizontal="left"/>
    </xf>
    <xf numFmtId="0" fontId="8" fillId="34" borderId="16" xfId="0" applyFont="1" applyFill="1" applyBorder="1" applyAlignment="1">
      <alignment wrapText="1"/>
    </xf>
    <xf numFmtId="3" fontId="0" fillId="36" borderId="11" xfId="0" applyNumberFormat="1" applyFont="1" applyFill="1" applyBorder="1" applyAlignment="1" applyProtection="1">
      <alignment horizontal="right" wrapText="1"/>
      <protection/>
    </xf>
    <xf numFmtId="0" fontId="0" fillId="34" borderId="0" xfId="0" applyFill="1" applyAlignment="1">
      <alignment/>
    </xf>
    <xf numFmtId="0" fontId="5" fillId="36" borderId="30" xfId="0" applyFont="1" applyFill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wrapText="1"/>
      <protection/>
    </xf>
    <xf numFmtId="0" fontId="4" fillId="36" borderId="16" xfId="0" applyFont="1" applyFill="1" applyBorder="1" applyAlignment="1" applyProtection="1">
      <alignment wrapText="1"/>
      <protection/>
    </xf>
    <xf numFmtId="0" fontId="9" fillId="34" borderId="16" xfId="0" applyFont="1" applyFill="1" applyBorder="1" applyAlignment="1" applyProtection="1">
      <alignment wrapText="1"/>
      <protection/>
    </xf>
    <xf numFmtId="0" fontId="5" fillId="36" borderId="30" xfId="0" applyFont="1" applyFill="1" applyBorder="1" applyAlignment="1" applyProtection="1">
      <alignment horizontal="left" wrapText="1"/>
      <protection/>
    </xf>
    <xf numFmtId="0" fontId="5" fillId="36" borderId="30" xfId="0" applyFont="1" applyFill="1" applyBorder="1" applyAlignment="1">
      <alignment wrapText="1"/>
    </xf>
    <xf numFmtId="0" fontId="5" fillId="36" borderId="30" xfId="0" applyFont="1" applyFill="1" applyBorder="1" applyAlignment="1">
      <alignment horizontal="left" wrapText="1"/>
    </xf>
    <xf numFmtId="0" fontId="4" fillId="38" borderId="16" xfId="0" applyFont="1" applyFill="1" applyBorder="1" applyAlignment="1">
      <alignment wrapText="1"/>
    </xf>
    <xf numFmtId="3" fontId="8" fillId="38" borderId="11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  <xf numFmtId="0" fontId="5" fillId="38" borderId="18" xfId="0" applyFont="1" applyFill="1" applyBorder="1" applyAlignment="1">
      <alignment/>
    </xf>
    <xf numFmtId="0" fontId="0" fillId="39" borderId="32" xfId="0" applyFill="1" applyBorder="1" applyAlignment="1">
      <alignment/>
    </xf>
    <xf numFmtId="0" fontId="5" fillId="40" borderId="30" xfId="0" applyFont="1" applyFill="1" applyBorder="1" applyAlignment="1">
      <alignment wrapText="1"/>
    </xf>
    <xf numFmtId="0" fontId="0" fillId="40" borderId="0" xfId="0" applyFill="1" applyBorder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0" borderId="0" xfId="0" applyFill="1" applyAlignment="1">
      <alignment/>
    </xf>
    <xf numFmtId="0" fontId="5" fillId="40" borderId="18" xfId="0" applyFont="1" applyFill="1" applyBorder="1" applyAlignment="1">
      <alignment/>
    </xf>
    <xf numFmtId="3" fontId="0" fillId="40" borderId="16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left"/>
    </xf>
    <xf numFmtId="0" fontId="5" fillId="43" borderId="30" xfId="0" applyFont="1" applyFill="1" applyBorder="1" applyAlignment="1">
      <alignment/>
    </xf>
    <xf numFmtId="0" fontId="0" fillId="43" borderId="3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5" fillId="44" borderId="18" xfId="0" applyFont="1" applyFill="1" applyBorder="1" applyAlignment="1">
      <alignment/>
    </xf>
    <xf numFmtId="0" fontId="0" fillId="44" borderId="0" xfId="0" applyFill="1" applyAlignment="1">
      <alignment/>
    </xf>
    <xf numFmtId="0" fontId="8" fillId="34" borderId="18" xfId="0" applyFont="1" applyFill="1" applyBorder="1" applyAlignment="1">
      <alignment/>
    </xf>
    <xf numFmtId="0" fontId="8" fillId="34" borderId="16" xfId="0" applyFont="1" applyFill="1" applyBorder="1" applyAlignment="1">
      <alignment wrapText="1"/>
    </xf>
    <xf numFmtId="0" fontId="5" fillId="44" borderId="23" xfId="0" applyFont="1" applyFill="1" applyBorder="1" applyAlignment="1">
      <alignment/>
    </xf>
    <xf numFmtId="0" fontId="5" fillId="45" borderId="30" xfId="0" applyFont="1" applyFill="1" applyBorder="1" applyAlignment="1">
      <alignment wrapText="1"/>
    </xf>
    <xf numFmtId="0" fontId="5" fillId="45" borderId="31" xfId="0" applyFont="1" applyFill="1" applyBorder="1" applyAlignment="1">
      <alignment wrapText="1"/>
    </xf>
    <xf numFmtId="3" fontId="3" fillId="45" borderId="19" xfId="0" applyNumberFormat="1" applyFont="1" applyFill="1" applyBorder="1" applyAlignment="1">
      <alignment horizontal="right" wrapText="1"/>
    </xf>
    <xf numFmtId="0" fontId="5" fillId="6" borderId="33" xfId="0" applyFont="1" applyFill="1" applyBorder="1" applyAlignment="1">
      <alignment/>
    </xf>
    <xf numFmtId="0" fontId="0" fillId="6" borderId="34" xfId="0" applyFill="1" applyBorder="1" applyAlignment="1">
      <alignment/>
    </xf>
    <xf numFmtId="3" fontId="3" fillId="6" borderId="21" xfId="0" applyNumberFormat="1" applyFont="1" applyFill="1" applyBorder="1" applyAlignment="1">
      <alignment horizontal="right"/>
    </xf>
    <xf numFmtId="3" fontId="3" fillId="6" borderId="35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5" fillId="37" borderId="30" xfId="0" applyFont="1" applyFill="1" applyBorder="1" applyAlignment="1">
      <alignment horizontal="left"/>
    </xf>
    <xf numFmtId="0" fontId="3" fillId="37" borderId="31" xfId="0" applyNumberFormat="1" applyFont="1" applyFill="1" applyBorder="1" applyAlignment="1">
      <alignment horizontal="left" vertical="top" wrapText="1"/>
    </xf>
    <xf numFmtId="3" fontId="3" fillId="6" borderId="11" xfId="0" applyNumberFormat="1" applyFont="1" applyFill="1" applyBorder="1" applyAlignment="1">
      <alignment horizontal="right" wrapText="1"/>
    </xf>
    <xf numFmtId="0" fontId="5" fillId="6" borderId="30" xfId="0" applyFont="1" applyFill="1" applyBorder="1" applyAlignment="1">
      <alignment horizontal="left"/>
    </xf>
    <xf numFmtId="0" fontId="5" fillId="6" borderId="31" xfId="0" applyFont="1" applyFill="1" applyBorder="1" applyAlignment="1">
      <alignment wrapText="1"/>
    </xf>
    <xf numFmtId="3" fontId="3" fillId="6" borderId="19" xfId="0" applyNumberFormat="1" applyFont="1" applyFill="1" applyBorder="1" applyAlignment="1">
      <alignment horizontal="right" wrapText="1"/>
    </xf>
    <xf numFmtId="0" fontId="5" fillId="44" borderId="18" xfId="0" applyFont="1" applyFill="1" applyBorder="1" applyAlignment="1">
      <alignment horizontal="left"/>
    </xf>
    <xf numFmtId="0" fontId="5" fillId="6" borderId="22" xfId="0" applyFont="1" applyFill="1" applyBorder="1" applyAlignment="1" applyProtection="1">
      <alignment horizontal="left"/>
      <protection/>
    </xf>
    <xf numFmtId="0" fontId="5" fillId="6" borderId="21" xfId="0" applyFont="1" applyFill="1" applyBorder="1" applyAlignment="1" applyProtection="1">
      <alignment wrapText="1"/>
      <protection/>
    </xf>
    <xf numFmtId="0" fontId="5" fillId="6" borderId="30" xfId="0" applyFont="1" applyFill="1" applyBorder="1" applyAlignment="1" applyProtection="1">
      <alignment horizontal="left"/>
      <protection/>
    </xf>
    <xf numFmtId="0" fontId="5" fillId="6" borderId="31" xfId="0" applyFont="1" applyFill="1" applyBorder="1" applyAlignment="1" applyProtection="1">
      <alignment wrapText="1"/>
      <protection/>
    </xf>
    <xf numFmtId="3" fontId="3" fillId="6" borderId="19" xfId="0" applyNumberFormat="1" applyFont="1" applyFill="1" applyBorder="1" applyAlignment="1" applyProtection="1">
      <alignment horizontal="right" wrapText="1"/>
      <protection/>
    </xf>
    <xf numFmtId="0" fontId="4" fillId="6" borderId="22" xfId="0" applyFont="1" applyFill="1" applyBorder="1" applyAlignment="1" applyProtection="1">
      <alignment horizontal="left"/>
      <protection/>
    </xf>
    <xf numFmtId="0" fontId="5" fillId="6" borderId="21" xfId="0" applyFont="1" applyFill="1" applyBorder="1" applyAlignment="1" applyProtection="1">
      <alignment horizontal="left"/>
      <protection/>
    </xf>
    <xf numFmtId="3" fontId="0" fillId="6" borderId="11" xfId="0" applyNumberFormat="1" applyFont="1" applyFill="1" applyBorder="1" applyAlignment="1" applyProtection="1">
      <alignment horizontal="right"/>
      <protection/>
    </xf>
    <xf numFmtId="0" fontId="4" fillId="6" borderId="30" xfId="0" applyFont="1" applyFill="1" applyBorder="1" applyAlignment="1" applyProtection="1">
      <alignment horizontal="left"/>
      <protection/>
    </xf>
    <xf numFmtId="0" fontId="5" fillId="6" borderId="31" xfId="0" applyFont="1" applyFill="1" applyBorder="1" applyAlignment="1" applyProtection="1">
      <alignment horizontal="left"/>
      <protection/>
    </xf>
    <xf numFmtId="1" fontId="5" fillId="6" borderId="22" xfId="0" applyNumberFormat="1" applyFont="1" applyFill="1" applyBorder="1" applyAlignment="1">
      <alignment horizontal="left"/>
    </xf>
    <xf numFmtId="2" fontId="5" fillId="6" borderId="21" xfId="0" applyNumberFormat="1" applyFont="1" applyFill="1" applyBorder="1" applyAlignment="1" applyProtection="1">
      <alignment wrapText="1"/>
      <protection/>
    </xf>
    <xf numFmtId="3" fontId="3" fillId="6" borderId="11" xfId="0" applyNumberFormat="1" applyFont="1" applyFill="1" applyBorder="1" applyAlignment="1" applyProtection="1">
      <alignment horizontal="right" wrapText="1"/>
      <protection/>
    </xf>
    <xf numFmtId="1" fontId="5" fillId="6" borderId="30" xfId="0" applyNumberFormat="1" applyFont="1" applyFill="1" applyBorder="1" applyAlignment="1">
      <alignment horizontal="left"/>
    </xf>
    <xf numFmtId="2" fontId="5" fillId="6" borderId="31" xfId="0" applyNumberFormat="1" applyFont="1" applyFill="1" applyBorder="1" applyAlignment="1" applyProtection="1">
      <alignment wrapText="1"/>
      <protection/>
    </xf>
    <xf numFmtId="0" fontId="5" fillId="6" borderId="22" xfId="0" applyFont="1" applyFill="1" applyBorder="1" applyAlignment="1">
      <alignment/>
    </xf>
    <xf numFmtId="0" fontId="4" fillId="6" borderId="21" xfId="0" applyFont="1" applyFill="1" applyBorder="1" applyAlignment="1">
      <alignment wrapText="1"/>
    </xf>
    <xf numFmtId="3" fontId="3" fillId="6" borderId="11" xfId="0" applyNumberFormat="1" applyFont="1" applyFill="1" applyBorder="1" applyAlignment="1">
      <alignment horizontal="right" wrapText="1"/>
    </xf>
    <xf numFmtId="0" fontId="5" fillId="6" borderId="30" xfId="0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22" xfId="0" applyFont="1" applyFill="1" applyBorder="1" applyAlignment="1">
      <alignment horizontal="left"/>
    </xf>
    <xf numFmtId="0" fontId="5" fillId="6" borderId="22" xfId="0" applyFont="1" applyFill="1" applyBorder="1" applyAlignment="1" applyProtection="1">
      <alignment vertical="top" wrapText="1"/>
      <protection locked="0"/>
    </xf>
    <xf numFmtId="0" fontId="5" fillId="6" borderId="21" xfId="0" applyFont="1" applyFill="1" applyBorder="1" applyAlignment="1" applyProtection="1">
      <alignment vertical="top" wrapText="1"/>
      <protection locked="0"/>
    </xf>
    <xf numFmtId="0" fontId="5" fillId="6" borderId="22" xfId="0" applyFont="1" applyFill="1" applyBorder="1" applyAlignment="1">
      <alignment horizontal="left"/>
    </xf>
    <xf numFmtId="0" fontId="5" fillId="6" borderId="21" xfId="0" applyFont="1" applyFill="1" applyBorder="1" applyAlignment="1">
      <alignment wrapText="1"/>
    </xf>
    <xf numFmtId="3" fontId="0" fillId="6" borderId="11" xfId="0" applyNumberFormat="1" applyFont="1" applyFill="1" applyBorder="1" applyAlignment="1">
      <alignment horizontal="right" wrapText="1"/>
    </xf>
    <xf numFmtId="3" fontId="3" fillId="6" borderId="19" xfId="0" applyNumberFormat="1" applyFont="1" applyFill="1" applyBorder="1" applyAlignment="1">
      <alignment horizontal="right" wrapText="1"/>
    </xf>
    <xf numFmtId="0" fontId="4" fillId="44" borderId="16" xfId="0" applyFont="1" applyFill="1" applyBorder="1" applyAlignment="1">
      <alignment wrapText="1"/>
    </xf>
    <xf numFmtId="3" fontId="0" fillId="44" borderId="11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left"/>
    </xf>
    <xf numFmtId="0" fontId="5" fillId="6" borderId="21" xfId="0" applyFont="1" applyFill="1" applyBorder="1" applyAlignment="1">
      <alignment wrapText="1"/>
    </xf>
    <xf numFmtId="0" fontId="4" fillId="6" borderId="30" xfId="0" applyFont="1" applyFill="1" applyBorder="1" applyAlignment="1">
      <alignment horizontal="left"/>
    </xf>
    <xf numFmtId="0" fontId="4" fillId="6" borderId="31" xfId="0" applyFont="1" applyFill="1" applyBorder="1" applyAlignment="1">
      <alignment wrapText="1"/>
    </xf>
    <xf numFmtId="3" fontId="0" fillId="6" borderId="19" xfId="0" applyNumberFormat="1" applyFont="1" applyFill="1" applyBorder="1" applyAlignment="1">
      <alignment horizontal="right" wrapText="1"/>
    </xf>
    <xf numFmtId="0" fontId="4" fillId="44" borderId="18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6" borderId="21" xfId="0" applyFont="1" applyFill="1" applyBorder="1" applyAlignment="1" applyProtection="1">
      <alignment wrapText="1"/>
      <protection/>
    </xf>
    <xf numFmtId="3" fontId="3" fillId="6" borderId="11" xfId="0" applyNumberFormat="1" applyFont="1" applyFill="1" applyBorder="1" applyAlignment="1" applyProtection="1">
      <alignment horizontal="right" wrapText="1"/>
      <protection/>
    </xf>
    <xf numFmtId="0" fontId="5" fillId="6" borderId="31" xfId="0" applyFont="1" applyFill="1" applyBorder="1" applyAlignment="1" applyProtection="1">
      <alignment wrapText="1"/>
      <protection/>
    </xf>
    <xf numFmtId="0" fontId="5" fillId="6" borderId="22" xfId="0" applyFont="1" applyFill="1" applyBorder="1" applyAlignment="1" applyProtection="1">
      <alignment horizontal="left"/>
      <protection/>
    </xf>
    <xf numFmtId="0" fontId="4" fillId="36" borderId="30" xfId="0" applyFont="1" applyFill="1" applyBorder="1" applyAlignment="1" applyProtection="1">
      <alignment horizontal="left"/>
      <protection/>
    </xf>
    <xf numFmtId="0" fontId="4" fillId="36" borderId="31" xfId="0" applyFont="1" applyFill="1" applyBorder="1" applyAlignment="1" applyProtection="1">
      <alignment wrapText="1"/>
      <protection/>
    </xf>
    <xf numFmtId="3" fontId="0" fillId="36" borderId="31" xfId="0" applyNumberFormat="1" applyFont="1" applyFill="1" applyBorder="1" applyAlignment="1" applyProtection="1">
      <alignment horizontal="right" wrapText="1"/>
      <protection/>
    </xf>
    <xf numFmtId="3" fontId="3" fillId="6" borderId="21" xfId="0" applyNumberFormat="1" applyFont="1" applyFill="1" applyBorder="1" applyAlignment="1" applyProtection="1">
      <alignment horizontal="right" wrapText="1"/>
      <protection/>
    </xf>
    <xf numFmtId="0" fontId="5" fillId="6" borderId="30" xfId="0" applyFont="1" applyFill="1" applyBorder="1" applyAlignment="1" applyProtection="1">
      <alignment horizontal="left"/>
      <protection/>
    </xf>
    <xf numFmtId="0" fontId="4" fillId="6" borderId="21" xfId="0" applyFont="1" applyFill="1" applyBorder="1" applyAlignment="1" applyProtection="1">
      <alignment horizontal="left" vertical="top" wrapText="1"/>
      <protection/>
    </xf>
    <xf numFmtId="0" fontId="5" fillId="6" borderId="18" xfId="0" applyFont="1" applyFill="1" applyBorder="1" applyAlignment="1" applyProtection="1">
      <alignment horizontal="left"/>
      <protection/>
    </xf>
    <xf numFmtId="0" fontId="5" fillId="6" borderId="16" xfId="0" applyFont="1" applyFill="1" applyBorder="1" applyAlignment="1" applyProtection="1">
      <alignment wrapText="1"/>
      <protection/>
    </xf>
    <xf numFmtId="0" fontId="5" fillId="44" borderId="18" xfId="0" applyFont="1" applyFill="1" applyBorder="1" applyAlignment="1" applyProtection="1">
      <alignment horizontal="left"/>
      <protection/>
    </xf>
    <xf numFmtId="3" fontId="3" fillId="44" borderId="11" xfId="0" applyNumberFormat="1" applyFont="1" applyFill="1" applyBorder="1" applyAlignment="1" applyProtection="1">
      <alignment horizontal="right" wrapText="1"/>
      <protection/>
    </xf>
    <xf numFmtId="0" fontId="4" fillId="44" borderId="18" xfId="0" applyFont="1" applyFill="1" applyBorder="1" applyAlignment="1" applyProtection="1">
      <alignment horizontal="left"/>
      <protection/>
    </xf>
    <xf numFmtId="0" fontId="4" fillId="44" borderId="16" xfId="0" applyFont="1" applyFill="1" applyBorder="1" applyAlignment="1" applyProtection="1">
      <alignment wrapText="1"/>
      <protection/>
    </xf>
    <xf numFmtId="3" fontId="0" fillId="44" borderId="11" xfId="0" applyNumberFormat="1" applyFont="1" applyFill="1" applyBorder="1" applyAlignment="1" applyProtection="1">
      <alignment horizontal="right" wrapText="1"/>
      <protection/>
    </xf>
    <xf numFmtId="0" fontId="5" fillId="6" borderId="18" xfId="0" applyFont="1" applyFill="1" applyBorder="1" applyAlignment="1" applyProtection="1">
      <alignment horizontal="left"/>
      <protection/>
    </xf>
    <xf numFmtId="0" fontId="4" fillId="6" borderId="30" xfId="0" applyFont="1" applyFill="1" applyBorder="1" applyAlignment="1" applyProtection="1">
      <alignment horizontal="left"/>
      <protection/>
    </xf>
    <xf numFmtId="3" fontId="0" fillId="6" borderId="11" xfId="0" applyNumberFormat="1" applyFont="1" applyFill="1" applyBorder="1" applyAlignment="1" applyProtection="1">
      <alignment horizontal="right" wrapText="1"/>
      <protection/>
    </xf>
    <xf numFmtId="0" fontId="5" fillId="33" borderId="18" xfId="0" applyFont="1" applyFill="1" applyBorder="1" applyAlignment="1" applyProtection="1">
      <alignment horizontal="left"/>
      <protection/>
    </xf>
    <xf numFmtId="3" fontId="3" fillId="6" borderId="11" xfId="0" applyNumberFormat="1" applyFont="1" applyFill="1" applyBorder="1" applyAlignment="1" applyProtection="1">
      <alignment horizontal="right"/>
      <protection/>
    </xf>
    <xf numFmtId="3" fontId="3" fillId="44" borderId="11" xfId="0" applyNumberFormat="1" applyFont="1" applyFill="1" applyBorder="1" applyAlignment="1" applyProtection="1">
      <alignment horizontal="right" wrapText="1"/>
      <protection/>
    </xf>
    <xf numFmtId="0" fontId="4" fillId="44" borderId="16" xfId="0" applyFont="1" applyFill="1" applyBorder="1" applyAlignment="1" applyProtection="1">
      <alignment horizontal="left" vertical="top" wrapText="1"/>
      <protection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0" fontId="4" fillId="36" borderId="30" xfId="0" applyFont="1" applyFill="1" applyBorder="1" applyAlignment="1">
      <alignment horizontal="left" wrapText="1"/>
    </xf>
    <xf numFmtId="3" fontId="0" fillId="36" borderId="19" xfId="0" applyNumberFormat="1" applyFont="1" applyFill="1" applyBorder="1" applyAlignment="1">
      <alignment horizontal="right" wrapText="1"/>
    </xf>
    <xf numFmtId="0" fontId="5" fillId="6" borderId="33" xfId="0" applyFont="1" applyFill="1" applyBorder="1" applyAlignment="1">
      <alignment/>
    </xf>
    <xf numFmtId="0" fontId="5" fillId="6" borderId="30" xfId="0" applyFont="1" applyFill="1" applyBorder="1" applyAlignment="1">
      <alignment wrapText="1"/>
    </xf>
    <xf numFmtId="0" fontId="5" fillId="6" borderId="33" xfId="0" applyFont="1" applyFill="1" applyBorder="1" applyAlignment="1">
      <alignment horizontal="left" wrapText="1"/>
    </xf>
    <xf numFmtId="0" fontId="5" fillId="6" borderId="34" xfId="0" applyFont="1" applyFill="1" applyBorder="1" applyAlignment="1">
      <alignment wrapText="1"/>
    </xf>
    <xf numFmtId="0" fontId="5" fillId="6" borderId="30" xfId="0" applyFont="1" applyFill="1" applyBorder="1" applyAlignment="1">
      <alignment horizontal="left" wrapText="1"/>
    </xf>
    <xf numFmtId="0" fontId="4" fillId="44" borderId="16" xfId="0" applyFont="1" applyFill="1" applyBorder="1" applyAlignment="1">
      <alignment horizontal="left" wrapText="1"/>
    </xf>
    <xf numFmtId="3" fontId="0" fillId="44" borderId="11" xfId="0" applyNumberFormat="1" applyFont="1" applyFill="1" applyBorder="1" applyAlignment="1">
      <alignment horizontal="right" wrapText="1"/>
    </xf>
    <xf numFmtId="3" fontId="3" fillId="6" borderId="14" xfId="0" applyNumberFormat="1" applyFont="1" applyFill="1" applyBorder="1" applyAlignment="1">
      <alignment horizontal="right" wrapText="1"/>
    </xf>
    <xf numFmtId="3" fontId="3" fillId="6" borderId="11" xfId="0" applyNumberFormat="1" applyFont="1" applyFill="1" applyBorder="1" applyAlignment="1">
      <alignment horizontal="right"/>
    </xf>
    <xf numFmtId="0" fontId="4" fillId="6" borderId="21" xfId="0" applyFont="1" applyFill="1" applyBorder="1" applyAlignment="1">
      <alignment horizontal="left" wrapText="1"/>
    </xf>
    <xf numFmtId="0" fontId="5" fillId="6" borderId="31" xfId="0" applyFont="1" applyFill="1" applyBorder="1" applyAlignment="1">
      <alignment horizontal="left" wrapText="1"/>
    </xf>
    <xf numFmtId="3" fontId="0" fillId="43" borderId="16" xfId="0" applyNumberFormat="1" applyFont="1" applyFill="1" applyBorder="1" applyAlignment="1">
      <alignment horizontal="right"/>
    </xf>
    <xf numFmtId="0" fontId="5" fillId="40" borderId="30" xfId="0" applyFont="1" applyFill="1" applyBorder="1" applyAlignment="1">
      <alignment horizontal="left"/>
    </xf>
    <xf numFmtId="0" fontId="5" fillId="6" borderId="30" xfId="0" applyFont="1" applyFill="1" applyBorder="1" applyAlignment="1">
      <alignment horizontal="left"/>
    </xf>
    <xf numFmtId="0" fontId="5" fillId="6" borderId="3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4" fillId="6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0" fillId="46" borderId="0" xfId="0" applyFill="1" applyAlignment="1">
      <alignment/>
    </xf>
    <xf numFmtId="0" fontId="0" fillId="47" borderId="32" xfId="0" applyFill="1" applyBorder="1" applyAlignment="1">
      <alignment/>
    </xf>
    <xf numFmtId="0" fontId="5" fillId="6" borderId="33" xfId="0" applyFont="1" applyFill="1" applyBorder="1" applyAlignment="1" applyProtection="1">
      <alignment horizontal="left" wrapText="1"/>
      <protection/>
    </xf>
    <xf numFmtId="0" fontId="5" fillId="6" borderId="34" xfId="0" applyFont="1" applyFill="1" applyBorder="1" applyAlignment="1">
      <alignment wrapText="1"/>
    </xf>
    <xf numFmtId="0" fontId="5" fillId="6" borderId="30" xfId="0" applyFont="1" applyFill="1" applyBorder="1" applyAlignment="1" applyProtection="1">
      <alignment horizontal="left" wrapText="1"/>
      <protection/>
    </xf>
    <xf numFmtId="0" fontId="3" fillId="6" borderId="31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47" borderId="33" xfId="0" applyFill="1" applyBorder="1" applyAlignment="1">
      <alignment/>
    </xf>
    <xf numFmtId="0" fontId="0" fillId="44" borderId="0" xfId="0" applyFill="1" applyBorder="1" applyAlignment="1">
      <alignment/>
    </xf>
    <xf numFmtId="0" fontId="0" fillId="47" borderId="0" xfId="0" applyFill="1" applyBorder="1" applyAlignment="1">
      <alignment/>
    </xf>
    <xf numFmtId="0" fontId="0" fillId="48" borderId="12" xfId="0" applyFont="1" applyFill="1" applyBorder="1" applyAlignment="1" applyProtection="1">
      <alignment horizontal="left"/>
      <protection/>
    </xf>
    <xf numFmtId="3" fontId="0" fillId="48" borderId="12" xfId="0" applyNumberFormat="1" applyFont="1" applyFill="1" applyBorder="1" applyAlignment="1" applyProtection="1">
      <alignment/>
      <protection/>
    </xf>
    <xf numFmtId="0" fontId="5" fillId="48" borderId="12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/>
      <protection/>
    </xf>
    <xf numFmtId="0" fontId="3" fillId="48" borderId="15" xfId="0" applyFont="1" applyFill="1" applyBorder="1" applyAlignment="1" applyProtection="1">
      <alignment horizontal="left"/>
      <protection/>
    </xf>
    <xf numFmtId="0" fontId="5" fillId="48" borderId="15" xfId="0" applyFont="1" applyFill="1" applyBorder="1" applyAlignment="1" applyProtection="1">
      <alignment wrapText="1"/>
      <protection/>
    </xf>
    <xf numFmtId="3" fontId="3" fillId="48" borderId="15" xfId="0" applyNumberFormat="1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5" fillId="48" borderId="12" xfId="0" applyFont="1" applyFill="1" applyBorder="1" applyAlignment="1" applyProtection="1">
      <alignment wrapText="1"/>
      <protection/>
    </xf>
    <xf numFmtId="3" fontId="3" fillId="48" borderId="12" xfId="0" applyNumberFormat="1" applyFont="1" applyFill="1" applyBorder="1" applyAlignment="1" applyProtection="1">
      <alignment/>
      <protection/>
    </xf>
    <xf numFmtId="0" fontId="3" fillId="48" borderId="12" xfId="0" applyFont="1" applyFill="1" applyBorder="1" applyAlignment="1" applyProtection="1">
      <alignment horizontal="left"/>
      <protection/>
    </xf>
    <xf numFmtId="0" fontId="3" fillId="48" borderId="12" xfId="0" applyFont="1" applyFill="1" applyBorder="1" applyAlignment="1" applyProtection="1">
      <alignment horizontal="left"/>
      <protection/>
    </xf>
    <xf numFmtId="3" fontId="3" fillId="48" borderId="12" xfId="0" applyNumberFormat="1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 wrapText="1"/>
      <protection/>
    </xf>
    <xf numFmtId="0" fontId="5" fillId="6" borderId="36" xfId="0" applyFont="1" applyFill="1" applyBorder="1" applyAlignment="1" applyProtection="1">
      <alignment wrapText="1"/>
      <protection/>
    </xf>
    <xf numFmtId="3" fontId="3" fillId="6" borderId="15" xfId="0" applyNumberFormat="1" applyFont="1" applyFill="1" applyBorder="1" applyAlignment="1" applyProtection="1">
      <alignment/>
      <protection/>
    </xf>
    <xf numFmtId="0" fontId="5" fillId="6" borderId="22" xfId="0" applyFont="1" applyFill="1" applyBorder="1" applyAlignment="1" applyProtection="1">
      <alignment horizontal="left" wrapText="1"/>
      <protection/>
    </xf>
    <xf numFmtId="3" fontId="3" fillId="6" borderId="14" xfId="0" applyNumberFormat="1" applyFont="1" applyFill="1" applyBorder="1" applyAlignment="1" applyProtection="1">
      <alignment/>
      <protection/>
    </xf>
    <xf numFmtId="0" fontId="5" fillId="6" borderId="27" xfId="0" applyFont="1" applyFill="1" applyBorder="1" applyAlignment="1" applyProtection="1">
      <alignment horizontal="left" wrapText="1"/>
      <protection/>
    </xf>
    <xf numFmtId="0" fontId="5" fillId="6" borderId="25" xfId="0" applyFont="1" applyFill="1" applyBorder="1" applyAlignment="1" applyProtection="1">
      <alignment wrapText="1"/>
      <protection/>
    </xf>
    <xf numFmtId="3" fontId="3" fillId="6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44" borderId="15" xfId="0" applyNumberFormat="1" applyFont="1" applyFill="1" applyBorder="1" applyAlignment="1" applyProtection="1">
      <alignment/>
      <protection/>
    </xf>
    <xf numFmtId="3" fontId="0" fillId="44" borderId="12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32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4" fillId="0" borderId="30" xfId="0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4" fillId="0" borderId="37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3" fontId="0" fillId="0" borderId="17" xfId="0" applyNumberFormat="1" applyFill="1" applyBorder="1" applyAlignment="1">
      <alignment/>
    </xf>
    <xf numFmtId="3" fontId="3" fillId="44" borderId="0" xfId="0" applyNumberFormat="1" applyFont="1" applyFill="1" applyBorder="1" applyAlignment="1">
      <alignment/>
    </xf>
    <xf numFmtId="0" fontId="0" fillId="44" borderId="28" xfId="0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44" borderId="13" xfId="0" applyNumberFormat="1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 horizontal="left"/>
      <protection/>
    </xf>
    <xf numFmtId="0" fontId="4" fillId="44" borderId="0" xfId="0" applyFont="1" applyFill="1" applyBorder="1" applyAlignment="1" applyProtection="1">
      <alignment wrapText="1"/>
      <protection/>
    </xf>
    <xf numFmtId="3" fontId="0" fillId="44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 wrapText="1"/>
    </xf>
    <xf numFmtId="0" fontId="3" fillId="44" borderId="15" xfId="0" applyFont="1" applyFill="1" applyBorder="1" applyAlignment="1" applyProtection="1">
      <alignment horizontal="left"/>
      <protection/>
    </xf>
    <xf numFmtId="0" fontId="3" fillId="44" borderId="12" xfId="0" applyFont="1" applyFill="1" applyBorder="1" applyAlignment="1" applyProtection="1">
      <alignment horizontal="left"/>
      <protection/>
    </xf>
    <xf numFmtId="3" fontId="3" fillId="44" borderId="12" xfId="0" applyNumberFormat="1" applyFont="1" applyFill="1" applyBorder="1" applyAlignment="1" applyProtection="1">
      <alignment/>
      <protection/>
    </xf>
    <xf numFmtId="0" fontId="3" fillId="44" borderId="12" xfId="0" applyFont="1" applyFill="1" applyBorder="1" applyAlignment="1" applyProtection="1">
      <alignment horizontal="left"/>
      <protection/>
    </xf>
    <xf numFmtId="0" fontId="0" fillId="44" borderId="12" xfId="0" applyFont="1" applyFill="1" applyBorder="1" applyAlignment="1" applyProtection="1">
      <alignment wrapText="1"/>
      <protection/>
    </xf>
    <xf numFmtId="0" fontId="3" fillId="44" borderId="15" xfId="0" applyFont="1" applyFill="1" applyBorder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0" fontId="0" fillId="44" borderId="15" xfId="0" applyFont="1" applyFill="1" applyBorder="1" applyAlignment="1" applyProtection="1">
      <alignment wrapText="1"/>
      <protection/>
    </xf>
    <xf numFmtId="0" fontId="3" fillId="48" borderId="15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3" fillId="48" borderId="12" xfId="0" applyFont="1" applyFill="1" applyBorder="1" applyAlignment="1" applyProtection="1">
      <alignment wrapText="1"/>
      <protection/>
    </xf>
    <xf numFmtId="0" fontId="3" fillId="48" borderId="12" xfId="0" applyFont="1" applyFill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13" fillId="21" borderId="11" xfId="0" applyFont="1" applyFill="1" applyBorder="1" applyAlignment="1" applyProtection="1">
      <alignment horizontal="left"/>
      <protection/>
    </xf>
    <xf numFmtId="0" fontId="13" fillId="21" borderId="11" xfId="0" applyFont="1" applyFill="1" applyBorder="1" applyAlignment="1" applyProtection="1">
      <alignment wrapText="1"/>
      <protection/>
    </xf>
    <xf numFmtId="3" fontId="13" fillId="21" borderId="11" xfId="0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 horizontal="left"/>
      <protection/>
    </xf>
    <xf numFmtId="0" fontId="13" fillId="34" borderId="11" xfId="0" applyFont="1" applyFill="1" applyBorder="1" applyAlignment="1" applyProtection="1">
      <alignment wrapText="1"/>
      <protection/>
    </xf>
    <xf numFmtId="3" fontId="13" fillId="34" borderId="11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44" borderId="13" xfId="0" applyFont="1" applyFill="1" applyBorder="1" applyAlignment="1" applyProtection="1">
      <alignment horizontal="left"/>
      <protection/>
    </xf>
    <xf numFmtId="0" fontId="0" fillId="44" borderId="13" xfId="0" applyFont="1" applyFill="1" applyBorder="1" applyAlignment="1" applyProtection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44" borderId="40" xfId="0" applyFont="1" applyFill="1" applyBorder="1" applyAlignment="1">
      <alignment/>
    </xf>
    <xf numFmtId="3" fontId="11" fillId="44" borderId="12" xfId="0" applyNumberFormat="1" applyFont="1" applyFill="1" applyBorder="1" applyAlignment="1" applyProtection="1">
      <alignment/>
      <protection locked="0"/>
    </xf>
    <xf numFmtId="0" fontId="11" fillId="44" borderId="12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" fillId="44" borderId="20" xfId="0" applyFont="1" applyFill="1" applyBorder="1" applyAlignment="1" applyProtection="1">
      <alignment horizontal="left"/>
      <protection/>
    </xf>
    <xf numFmtId="0" fontId="0" fillId="44" borderId="20" xfId="0" applyFont="1" applyFill="1" applyBorder="1" applyAlignment="1" applyProtection="1">
      <alignment wrapText="1"/>
      <protection/>
    </xf>
    <xf numFmtId="3" fontId="0" fillId="44" borderId="20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18" xfId="0" applyNumberFormat="1" applyFont="1" applyBorder="1" applyAlignment="1">
      <alignment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3" fontId="3" fillId="0" borderId="0" xfId="0" applyNumberFormat="1" applyFont="1" applyAlignment="1" applyProtection="1">
      <alignment horizontal="center" wrapText="1"/>
      <protection/>
    </xf>
    <xf numFmtId="0" fontId="8" fillId="21" borderId="11" xfId="0" applyFont="1" applyFill="1" applyBorder="1" applyAlignment="1" applyProtection="1">
      <alignment wrapText="1"/>
      <protection/>
    </xf>
    <xf numFmtId="0" fontId="8" fillId="21" borderId="11" xfId="0" applyFont="1" applyFill="1" applyBorder="1" applyAlignment="1" applyProtection="1">
      <alignment horizontal="left"/>
      <protection/>
    </xf>
    <xf numFmtId="3" fontId="8" fillId="21" borderId="11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8" fillId="21" borderId="34" xfId="42" applyNumberFormat="1" applyFont="1" applyFill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8" fillId="21" borderId="35" xfId="0" applyNumberFormat="1" applyFont="1" applyFill="1" applyBorder="1" applyAlignment="1">
      <alignment/>
    </xf>
    <xf numFmtId="3" fontId="8" fillId="21" borderId="34" xfId="0" applyNumberFormat="1" applyFont="1" applyFill="1" applyBorder="1" applyAlignment="1">
      <alignment/>
    </xf>
    <xf numFmtId="3" fontId="8" fillId="21" borderId="11" xfId="0" applyNumberFormat="1" applyFont="1" applyFill="1" applyBorder="1" applyAlignment="1">
      <alignment/>
    </xf>
    <xf numFmtId="3" fontId="8" fillId="21" borderId="1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0" fontId="4" fillId="36" borderId="31" xfId="0" applyFont="1" applyFill="1" applyBorder="1" applyAlignment="1" applyProtection="1">
      <alignment horizontal="left"/>
      <protection/>
    </xf>
    <xf numFmtId="2" fontId="4" fillId="36" borderId="16" xfId="0" applyNumberFormat="1" applyFont="1" applyFill="1" applyBorder="1" applyAlignment="1" applyProtection="1">
      <alignment wrapText="1"/>
      <protection/>
    </xf>
    <xf numFmtId="0" fontId="4" fillId="36" borderId="31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40" borderId="31" xfId="0" applyFont="1" applyFill="1" applyBorder="1" applyAlignment="1">
      <alignment wrapText="1"/>
    </xf>
    <xf numFmtId="3" fontId="0" fillId="40" borderId="19" xfId="0" applyNumberFormat="1" applyFont="1" applyFill="1" applyBorder="1" applyAlignment="1">
      <alignment horizontal="right" wrapText="1"/>
    </xf>
    <xf numFmtId="0" fontId="4" fillId="42" borderId="16" xfId="0" applyFont="1" applyFill="1" applyBorder="1" applyAlignment="1">
      <alignment/>
    </xf>
    <xf numFmtId="3" fontId="3" fillId="6" borderId="16" xfId="0" applyNumberFormat="1" applyFont="1" applyFill="1" applyBorder="1" applyAlignment="1">
      <alignment horizontal="right"/>
    </xf>
    <xf numFmtId="3" fontId="0" fillId="40" borderId="11" xfId="0" applyNumberFormat="1" applyFont="1" applyFill="1" applyBorder="1" applyAlignment="1">
      <alignment horizontal="right" wrapText="1"/>
    </xf>
    <xf numFmtId="0" fontId="4" fillId="40" borderId="16" xfId="0" applyFont="1" applyFill="1" applyBorder="1" applyAlignment="1">
      <alignment wrapText="1"/>
    </xf>
    <xf numFmtId="0" fontId="4" fillId="36" borderId="25" xfId="0" applyFont="1" applyFill="1" applyBorder="1" applyAlignment="1" applyProtection="1">
      <alignment wrapText="1"/>
      <protection/>
    </xf>
    <xf numFmtId="0" fontId="5" fillId="44" borderId="30" xfId="0" applyFont="1" applyFill="1" applyBorder="1" applyAlignment="1">
      <alignment horizontal="left"/>
    </xf>
    <xf numFmtId="0" fontId="4" fillId="44" borderId="31" xfId="0" applyFont="1" applyFill="1" applyBorder="1" applyAlignment="1">
      <alignment wrapText="1"/>
    </xf>
    <xf numFmtId="3" fontId="3" fillId="44" borderId="44" xfId="0" applyNumberFormat="1" applyFon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3" fillId="6" borderId="27" xfId="0" applyFont="1" applyFill="1" applyBorder="1" applyAlignment="1" applyProtection="1">
      <alignment horizontal="left" wrapText="1"/>
      <protection/>
    </xf>
    <xf numFmtId="0" fontId="8" fillId="34" borderId="14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wrapText="1"/>
      <protection/>
    </xf>
    <xf numFmtId="3" fontId="3" fillId="34" borderId="14" xfId="0" applyNumberFormat="1" applyFont="1" applyFill="1" applyBorder="1" applyAlignment="1" applyProtection="1">
      <alignment horizontal="right"/>
      <protection/>
    </xf>
    <xf numFmtId="3" fontId="8" fillId="34" borderId="11" xfId="0" applyNumberFormat="1" applyFont="1" applyFill="1" applyBorder="1" applyAlignment="1" applyProtection="1">
      <alignment horizontal="right"/>
      <protection/>
    </xf>
    <xf numFmtId="0" fontId="0" fillId="44" borderId="0" xfId="0" applyFont="1" applyFill="1" applyBorder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44" borderId="11" xfId="0" applyFont="1" applyFill="1" applyBorder="1" applyAlignment="1">
      <alignment/>
    </xf>
    <xf numFmtId="3" fontId="0" fillId="44" borderId="11" xfId="0" applyNumberFormat="1" applyFill="1" applyBorder="1" applyAlignment="1" applyProtection="1">
      <alignment/>
      <protection locked="0"/>
    </xf>
    <xf numFmtId="0" fontId="0" fillId="44" borderId="11" xfId="0" applyFill="1" applyBorder="1" applyAlignment="1">
      <alignment/>
    </xf>
    <xf numFmtId="0" fontId="0" fillId="44" borderId="18" xfId="0" applyFill="1" applyBorder="1" applyAlignment="1">
      <alignment/>
    </xf>
    <xf numFmtId="0" fontId="0" fillId="44" borderId="23" xfId="0" applyFill="1" applyBorder="1" applyAlignment="1">
      <alignment/>
    </xf>
    <xf numFmtId="3" fontId="3" fillId="44" borderId="11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6" borderId="22" xfId="0" applyFont="1" applyFill="1" applyBorder="1" applyAlignment="1">
      <alignment/>
    </xf>
    <xf numFmtId="0" fontId="0" fillId="6" borderId="21" xfId="0" applyFill="1" applyBorder="1" applyAlignment="1">
      <alignment/>
    </xf>
    <xf numFmtId="0" fontId="5" fillId="6" borderId="35" xfId="0" applyFont="1" applyFill="1" applyBorder="1" applyAlignment="1">
      <alignment wrapText="1"/>
    </xf>
    <xf numFmtId="0" fontId="0" fillId="6" borderId="35" xfId="0" applyFill="1" applyBorder="1" applyAlignment="1">
      <alignment wrapText="1"/>
    </xf>
    <xf numFmtId="0" fontId="5" fillId="33" borderId="18" xfId="0" applyFont="1" applyFill="1" applyBorder="1" applyAlignment="1">
      <alignment/>
    </xf>
    <xf numFmtId="0" fontId="0" fillId="0" borderId="16" xfId="0" applyBorder="1" applyAlignment="1">
      <alignment/>
    </xf>
    <xf numFmtId="0" fontId="5" fillId="33" borderId="22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5" fillId="6" borderId="38" xfId="0" applyFont="1" applyFill="1" applyBorder="1" applyAlignment="1">
      <alignment horizontal="left" wrapText="1"/>
    </xf>
    <xf numFmtId="0" fontId="0" fillId="6" borderId="38" xfId="0" applyFill="1" applyBorder="1" applyAlignment="1">
      <alignment wrapText="1"/>
    </xf>
    <xf numFmtId="0" fontId="5" fillId="6" borderId="14" xfId="0" applyFont="1" applyFill="1" applyBorder="1" applyAlignment="1" applyProtection="1">
      <alignment horizontal="left" wrapText="1"/>
      <protection/>
    </xf>
    <xf numFmtId="0" fontId="0" fillId="6" borderId="14" xfId="0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4" sqref="A4:P4"/>
    </sheetView>
  </sheetViews>
  <sheetFormatPr defaultColWidth="9.140625" defaultRowHeight="12.75"/>
  <cols>
    <col min="1" max="1" width="3.7109375" style="1" customWidth="1"/>
    <col min="2" max="2" width="36.57421875" style="21" customWidth="1"/>
    <col min="3" max="3" width="11.140625" style="5" hidden="1" customWidth="1"/>
    <col min="4" max="9" width="9.140625" style="0" hidden="1" customWidth="1"/>
    <col min="10" max="10" width="0.13671875" style="0" customWidth="1"/>
    <col min="11" max="11" width="14.7109375" style="0" customWidth="1"/>
    <col min="12" max="12" width="0.13671875" style="0" customWidth="1"/>
    <col min="13" max="13" width="11.7109375" style="0" customWidth="1"/>
    <col min="14" max="14" width="14.57421875" style="0" customWidth="1"/>
    <col min="15" max="15" width="15.140625" style="0" customWidth="1"/>
    <col min="16" max="16" width="11.7109375" style="0" customWidth="1"/>
  </cols>
  <sheetData>
    <row r="1" spans="1:16" ht="12.75">
      <c r="A1" s="499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</row>
    <row r="2" spans="1:16" ht="12.75">
      <c r="A2" s="500" t="s">
        <v>252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:16" ht="12.75">
      <c r="A3" s="503" t="s">
        <v>257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ht="12.75">
      <c r="A4" s="503" t="s">
        <v>265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</row>
    <row r="5" spans="1:16" ht="12.75">
      <c r="A5" s="505" t="s">
        <v>3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347"/>
      <c r="P5" s="347"/>
    </row>
    <row r="8" spans="2:16" ht="12.75">
      <c r="B8" s="20"/>
      <c r="C8" s="4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502" t="s">
        <v>233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</row>
    <row r="10" spans="1:16" ht="15.75" customHeight="1">
      <c r="A10" s="502" t="s">
        <v>234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</row>
    <row r="11" spans="1:16" ht="15.75" customHeight="1">
      <c r="A11" s="502"/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</row>
    <row r="12" spans="1:3" ht="15" customHeight="1">
      <c r="A12" s="497"/>
      <c r="B12" s="498"/>
      <c r="C12" s="45"/>
    </row>
    <row r="13" spans="1:11" ht="15" customHeight="1">
      <c r="A13" s="402" t="s">
        <v>1</v>
      </c>
      <c r="B13" s="403" t="s">
        <v>231</v>
      </c>
      <c r="C13" s="45"/>
      <c r="K13" s="19"/>
    </row>
    <row r="14" spans="1:2" ht="15" customHeight="1">
      <c r="A14" s="2"/>
      <c r="B14" s="18"/>
    </row>
    <row r="15" ht="12.75">
      <c r="B15" s="400" t="s">
        <v>0</v>
      </c>
    </row>
    <row r="17" spans="1:11" ht="12.75">
      <c r="A17" s="3"/>
      <c r="B17" s="10" t="s">
        <v>226</v>
      </c>
      <c r="C17" s="6"/>
      <c r="K17" s="401"/>
    </row>
    <row r="18" spans="3:11" ht="12.75">
      <c r="C18" s="6"/>
      <c r="K18" s="401"/>
    </row>
    <row r="19" spans="1:11" ht="15">
      <c r="A19" s="404" t="s">
        <v>2</v>
      </c>
      <c r="B19" s="405" t="s">
        <v>80</v>
      </c>
      <c r="C19" s="19" t="s">
        <v>80</v>
      </c>
      <c r="K19" s="59"/>
    </row>
    <row r="20" spans="3:16" ht="12.75">
      <c r="C20" s="6"/>
      <c r="K20" s="59"/>
      <c r="M20" s="414" t="s">
        <v>82</v>
      </c>
      <c r="O20" s="49"/>
      <c r="P20" s="1"/>
    </row>
    <row r="21" spans="2:14" ht="12.75">
      <c r="B21" s="350"/>
      <c r="C21" s="351"/>
      <c r="D21" s="352"/>
      <c r="E21" s="352"/>
      <c r="F21" s="352"/>
      <c r="G21" s="352"/>
      <c r="H21" s="352"/>
      <c r="I21" s="352"/>
      <c r="J21" s="352"/>
      <c r="K21" s="352"/>
      <c r="L21" s="352"/>
      <c r="M21" s="366" t="s">
        <v>237</v>
      </c>
      <c r="N21" s="59"/>
    </row>
    <row r="22" spans="2:14" ht="12.75">
      <c r="B22" s="356"/>
      <c r="C22" s="357"/>
      <c r="D22" s="358"/>
      <c r="E22" s="358"/>
      <c r="F22" s="358"/>
      <c r="G22" s="358"/>
      <c r="H22" s="358"/>
      <c r="I22" s="358"/>
      <c r="J22" s="358"/>
      <c r="K22" s="358"/>
      <c r="L22" s="358"/>
      <c r="M22" s="367" t="s">
        <v>227</v>
      </c>
      <c r="N22" s="59"/>
    </row>
    <row r="23" spans="1:14" ht="12.75">
      <c r="A23" s="3"/>
      <c r="B23" s="406" t="s">
        <v>228</v>
      </c>
      <c r="C23" s="361"/>
      <c r="D23" s="362"/>
      <c r="E23" s="362"/>
      <c r="F23" s="362"/>
      <c r="G23" s="362"/>
      <c r="H23" s="362"/>
      <c r="I23" s="362"/>
      <c r="J23" s="362"/>
      <c r="K23" s="362"/>
      <c r="L23" s="362"/>
      <c r="M23" s="467">
        <v>5210000</v>
      </c>
      <c r="N23" s="59"/>
    </row>
    <row r="24" spans="2:15" ht="12.75">
      <c r="B24" s="407" t="s">
        <v>229</v>
      </c>
      <c r="C24" s="353" t="s">
        <v>6</v>
      </c>
      <c r="D24" s="59"/>
      <c r="E24" s="59"/>
      <c r="F24" s="59"/>
      <c r="G24" s="59"/>
      <c r="H24" s="59"/>
      <c r="I24" s="59"/>
      <c r="J24" s="59"/>
      <c r="K24" s="59"/>
      <c r="L24" s="59"/>
      <c r="M24" s="468">
        <v>406000</v>
      </c>
      <c r="N24" s="59"/>
      <c r="O24" s="49"/>
    </row>
    <row r="25" spans="1:14" s="11" customFormat="1" ht="12.75">
      <c r="A25" s="92"/>
      <c r="B25" s="408" t="s">
        <v>230</v>
      </c>
      <c r="C25" s="363"/>
      <c r="D25" s="94"/>
      <c r="E25" s="94"/>
      <c r="F25" s="94"/>
      <c r="G25" s="94"/>
      <c r="H25" s="94"/>
      <c r="I25" s="94"/>
      <c r="J25" s="94"/>
      <c r="K25" s="94"/>
      <c r="L25" s="94"/>
      <c r="M25" s="469">
        <v>6243000</v>
      </c>
      <c r="N25" s="359"/>
    </row>
    <row r="26" spans="1:17" s="11" customFormat="1" ht="12.75">
      <c r="A26" s="90"/>
      <c r="B26" s="409" t="s">
        <v>242</v>
      </c>
      <c r="C26" s="354"/>
      <c r="D26" s="355"/>
      <c r="E26" s="355"/>
      <c r="F26" s="355"/>
      <c r="G26" s="355"/>
      <c r="H26" s="355"/>
      <c r="I26" s="355"/>
      <c r="J26" s="355"/>
      <c r="K26" s="355"/>
      <c r="L26" s="355"/>
      <c r="M26" s="470">
        <v>2130000</v>
      </c>
      <c r="Q26" s="11" t="s">
        <v>26</v>
      </c>
    </row>
    <row r="27" spans="1:15" s="11" customFormat="1" ht="12.75">
      <c r="A27" s="92"/>
      <c r="B27" s="88"/>
      <c r="C27" s="89"/>
      <c r="K27" s="359"/>
      <c r="M27" s="415"/>
      <c r="N27" s="359"/>
      <c r="O27" s="359"/>
    </row>
    <row r="28" spans="1:15" s="11" customFormat="1" ht="15">
      <c r="A28" s="410" t="s">
        <v>5</v>
      </c>
      <c r="B28" s="411" t="s">
        <v>232</v>
      </c>
      <c r="C28" s="412">
        <v>1200000</v>
      </c>
      <c r="D28" s="413"/>
      <c r="E28" s="413"/>
      <c r="F28" s="413"/>
      <c r="G28" s="413"/>
      <c r="H28" s="413"/>
      <c r="I28" s="413"/>
      <c r="J28" s="413"/>
      <c r="K28" s="413"/>
      <c r="L28" s="365"/>
      <c r="M28" s="466"/>
      <c r="N28" s="364"/>
      <c r="O28" s="364"/>
    </row>
    <row r="29" spans="1:15" s="11" customFormat="1" ht="12.75">
      <c r="A29" s="92"/>
      <c r="B29" s="88"/>
      <c r="C29" s="89"/>
      <c r="K29" s="359"/>
      <c r="M29" s="416"/>
      <c r="N29" s="359"/>
      <c r="O29" s="359"/>
    </row>
    <row r="30" spans="1:15" s="11" customFormat="1" ht="12.75">
      <c r="A30" s="360"/>
      <c r="B30" s="481" t="s">
        <v>81</v>
      </c>
      <c r="C30" s="482">
        <v>1200000</v>
      </c>
      <c r="D30" s="483"/>
      <c r="E30" s="483"/>
      <c r="F30" s="483"/>
      <c r="G30" s="483"/>
      <c r="H30" s="483"/>
      <c r="I30" s="483"/>
      <c r="J30" s="484"/>
      <c r="K30" s="485"/>
      <c r="L30" s="485"/>
      <c r="M30" s="486">
        <v>2757000</v>
      </c>
      <c r="N30" s="364"/>
      <c r="O30" s="364"/>
    </row>
    <row r="31" spans="1:15" s="11" customFormat="1" ht="12.75">
      <c r="A31" s="93"/>
      <c r="B31" s="88"/>
      <c r="C31" s="89"/>
      <c r="K31" s="359"/>
      <c r="N31" s="359"/>
      <c r="O31" s="359"/>
    </row>
    <row r="32" spans="1:2" ht="15">
      <c r="A32" s="404" t="s">
        <v>4</v>
      </c>
      <c r="B32" s="405" t="s">
        <v>258</v>
      </c>
    </row>
    <row r="33" spans="2:13" ht="12.75">
      <c r="B33" s="490" t="s">
        <v>259</v>
      </c>
      <c r="C33" s="487"/>
      <c r="D33" s="488"/>
      <c r="E33" s="488"/>
      <c r="F33" s="488"/>
      <c r="G33" s="488"/>
      <c r="H33" s="488"/>
      <c r="I33" s="488"/>
      <c r="J33" s="488"/>
      <c r="K33" s="488"/>
      <c r="L33" s="488"/>
      <c r="M33" s="489">
        <v>0</v>
      </c>
    </row>
    <row r="34" ht="12.75">
      <c r="B34" s="20"/>
    </row>
    <row r="35" spans="2:13" ht="12.75">
      <c r="B35" s="491" t="s">
        <v>260</v>
      </c>
      <c r="C35" s="492"/>
      <c r="D35" s="352"/>
      <c r="E35" s="352"/>
      <c r="F35" s="352"/>
      <c r="G35" s="352"/>
      <c r="H35" s="352"/>
      <c r="I35" s="352"/>
      <c r="J35" s="352"/>
      <c r="K35" s="352"/>
      <c r="L35" s="352"/>
      <c r="M35" s="495"/>
    </row>
    <row r="36" spans="2:13" ht="12.75">
      <c r="B36" s="493" t="str">
        <f>+B33</f>
        <v>  neto financiranje</v>
      </c>
      <c r="C36" s="494"/>
      <c r="D36" s="358"/>
      <c r="E36" s="358"/>
      <c r="F36" s="358"/>
      <c r="G36" s="358"/>
      <c r="H36" s="358"/>
      <c r="I36" s="358"/>
      <c r="J36" s="358"/>
      <c r="K36" s="358"/>
      <c r="L36" s="358"/>
      <c r="M36" s="496">
        <v>0</v>
      </c>
    </row>
    <row r="37" spans="2:3" ht="12.75">
      <c r="B37" s="368"/>
      <c r="C37" s="45"/>
    </row>
    <row r="38" spans="2:3" ht="12.75">
      <c r="B38" s="368" t="s">
        <v>261</v>
      </c>
      <c r="C38" s="45"/>
    </row>
    <row r="40" ht="12.75">
      <c r="B40" s="401" t="s">
        <v>262</v>
      </c>
    </row>
    <row r="41" ht="12.75">
      <c r="B41" s="21" t="s">
        <v>263</v>
      </c>
    </row>
  </sheetData>
  <sheetProtection/>
  <mergeCells count="9">
    <mergeCell ref="A12:B12"/>
    <mergeCell ref="A1:P1"/>
    <mergeCell ref="A2:P2"/>
    <mergeCell ref="A11:P11"/>
    <mergeCell ref="A9:P9"/>
    <mergeCell ref="A3:P3"/>
    <mergeCell ref="A4:P4"/>
    <mergeCell ref="A10:P10"/>
    <mergeCell ref="A5:N5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58.8515625" style="17" customWidth="1"/>
    <col min="3" max="3" width="14.421875" style="115" customWidth="1"/>
    <col min="5" max="5" width="4.7109375" style="0" customWidth="1"/>
    <col min="6" max="6" width="5.421875" style="0" customWidth="1"/>
    <col min="7" max="7" width="34.421875" style="0" customWidth="1"/>
    <col min="8" max="8" width="11.140625" style="0" customWidth="1"/>
    <col min="9" max="9" width="10.140625" style="0" customWidth="1"/>
    <col min="10" max="10" width="11.7109375" style="0" customWidth="1"/>
  </cols>
  <sheetData>
    <row r="1" spans="2:8" s="4" customFormat="1" ht="12.75">
      <c r="B1" s="23"/>
      <c r="C1" s="112"/>
      <c r="G1" s="23">
        <f>G1:G6</f>
        <v>0</v>
      </c>
      <c r="H1" s="112"/>
    </row>
    <row r="2" spans="2:10" s="4" customFormat="1" ht="15" customHeight="1">
      <c r="B2" s="23"/>
      <c r="C2" s="112"/>
      <c r="D2" s="58"/>
      <c r="E2" s="58"/>
      <c r="F2" s="372"/>
      <c r="G2" s="373"/>
      <c r="H2" s="374"/>
      <c r="I2" s="58"/>
      <c r="J2" s="58"/>
    </row>
    <row r="3" spans="1:10" ht="15">
      <c r="A3" s="24"/>
      <c r="B3" s="396" t="s">
        <v>7</v>
      </c>
      <c r="C3" s="113"/>
      <c r="D3" s="59"/>
      <c r="E3" s="59"/>
      <c r="F3" s="59"/>
      <c r="G3" s="29"/>
      <c r="H3" s="375"/>
      <c r="I3" s="59"/>
      <c r="J3" s="59"/>
    </row>
    <row r="4" spans="1:8" ht="12.75">
      <c r="A4" s="25"/>
      <c r="B4" s="26"/>
      <c r="C4" s="114"/>
      <c r="G4" s="17"/>
      <c r="H4" s="115"/>
    </row>
    <row r="5" spans="1:8" ht="38.25">
      <c r="A5" s="46" t="s">
        <v>8</v>
      </c>
      <c r="B5" s="47" t="s">
        <v>9</v>
      </c>
      <c r="C5" s="397" t="s">
        <v>241</v>
      </c>
      <c r="G5" s="17"/>
      <c r="H5" s="115"/>
    </row>
    <row r="6" spans="1:8" ht="12.75">
      <c r="A6" s="55">
        <v>1</v>
      </c>
      <c r="B6" s="56">
        <v>2</v>
      </c>
      <c r="C6" s="55">
        <v>3</v>
      </c>
      <c r="G6" s="17"/>
      <c r="H6" s="115"/>
    </row>
    <row r="7" spans="1:3" ht="26.25" customHeight="1">
      <c r="A7" s="390">
        <v>6</v>
      </c>
      <c r="B7" s="391" t="s">
        <v>7</v>
      </c>
      <c r="C7" s="392">
        <f>C8+C12+C14+C17</f>
        <v>5210000</v>
      </c>
    </row>
    <row r="8" spans="1:3" ht="12.75">
      <c r="A8" s="376">
        <v>61</v>
      </c>
      <c r="B8" s="381" t="s">
        <v>10</v>
      </c>
      <c r="C8" s="348">
        <f>C9+C10+C11</f>
        <v>1910000</v>
      </c>
    </row>
    <row r="9" spans="1:3" ht="12.75">
      <c r="A9" s="377">
        <v>611</v>
      </c>
      <c r="B9" s="380" t="s">
        <v>11</v>
      </c>
      <c r="C9" s="349">
        <v>1800000</v>
      </c>
    </row>
    <row r="10" spans="1:3" ht="12.75">
      <c r="A10" s="377">
        <v>613</v>
      </c>
      <c r="B10" s="380" t="s">
        <v>12</v>
      </c>
      <c r="C10" s="349">
        <v>70000</v>
      </c>
    </row>
    <row r="11" spans="1:3" ht="12.75">
      <c r="A11" s="377">
        <v>614</v>
      </c>
      <c r="B11" s="380" t="s">
        <v>13</v>
      </c>
      <c r="C11" s="349">
        <v>40000</v>
      </c>
    </row>
    <row r="12" spans="1:3" ht="12.75">
      <c r="A12" s="377">
        <v>63</v>
      </c>
      <c r="B12" s="380" t="s">
        <v>14</v>
      </c>
      <c r="C12" s="349">
        <v>0</v>
      </c>
    </row>
    <row r="13" spans="1:3" ht="12.75">
      <c r="A13" s="377">
        <v>633</v>
      </c>
      <c r="B13" s="380" t="s">
        <v>15</v>
      </c>
      <c r="C13" s="378">
        <v>0</v>
      </c>
    </row>
    <row r="14" spans="1:3" ht="12.75">
      <c r="A14" s="377">
        <v>64</v>
      </c>
      <c r="B14" s="380" t="s">
        <v>16</v>
      </c>
      <c r="C14" s="349">
        <f>C15+C16</f>
        <v>2230000</v>
      </c>
    </row>
    <row r="15" spans="1:3" ht="12.75">
      <c r="A15" s="377">
        <v>641</v>
      </c>
      <c r="B15" s="380" t="s">
        <v>17</v>
      </c>
      <c r="C15" s="349">
        <v>30000</v>
      </c>
    </row>
    <row r="16" spans="1:3" ht="12.75">
      <c r="A16" s="377">
        <v>642</v>
      </c>
      <c r="B16" s="380" t="s">
        <v>18</v>
      </c>
      <c r="C16" s="349">
        <v>2200000</v>
      </c>
    </row>
    <row r="17" spans="1:3" ht="12.75">
      <c r="A17" s="377">
        <v>65</v>
      </c>
      <c r="B17" s="380" t="s">
        <v>19</v>
      </c>
      <c r="C17" s="349">
        <f>C18+C19+C20</f>
        <v>1070000</v>
      </c>
    </row>
    <row r="18" spans="1:3" ht="12.75">
      <c r="A18" s="377">
        <v>651</v>
      </c>
      <c r="B18" s="380" t="s">
        <v>20</v>
      </c>
      <c r="C18" s="349">
        <v>70000</v>
      </c>
    </row>
    <row r="19" spans="1:3" ht="12.75">
      <c r="A19" s="377">
        <v>652</v>
      </c>
      <c r="B19" s="380" t="s">
        <v>21</v>
      </c>
      <c r="C19" s="349">
        <v>300000</v>
      </c>
    </row>
    <row r="20" spans="1:3" ht="12.75">
      <c r="A20" s="379">
        <v>653</v>
      </c>
      <c r="B20" s="380" t="s">
        <v>90</v>
      </c>
      <c r="C20" s="349">
        <v>700000</v>
      </c>
    </row>
    <row r="21" spans="1:3" ht="28.5" customHeight="1">
      <c r="A21" s="390">
        <v>7</v>
      </c>
      <c r="B21" s="391" t="s">
        <v>22</v>
      </c>
      <c r="C21" s="392">
        <f>C22+C24</f>
        <v>406000</v>
      </c>
    </row>
    <row r="22" spans="1:3" ht="12.75">
      <c r="A22" s="376">
        <v>71</v>
      </c>
      <c r="B22" s="383" t="s">
        <v>23</v>
      </c>
      <c r="C22" s="348">
        <f>C23</f>
        <v>100000</v>
      </c>
    </row>
    <row r="23" spans="1:3" ht="12.75">
      <c r="A23" s="377">
        <v>711</v>
      </c>
      <c r="B23" s="380" t="s">
        <v>24</v>
      </c>
      <c r="C23" s="349">
        <v>100000</v>
      </c>
    </row>
    <row r="24" spans="1:3" ht="12.75">
      <c r="A24" s="377">
        <v>72</v>
      </c>
      <c r="B24" s="380" t="s">
        <v>91</v>
      </c>
      <c r="C24" s="349">
        <f>C25</f>
        <v>306000</v>
      </c>
    </row>
    <row r="25" spans="1:3" ht="12.75">
      <c r="A25" s="398">
        <v>721</v>
      </c>
      <c r="B25" s="399" t="s">
        <v>25</v>
      </c>
      <c r="C25" s="371">
        <v>306000</v>
      </c>
    </row>
    <row r="26" spans="1:3" ht="12.75">
      <c r="A26" s="9"/>
      <c r="C26" s="382"/>
    </row>
    <row r="27" ht="12.75">
      <c r="A27" s="9"/>
    </row>
    <row r="28" ht="12.75">
      <c r="A28" s="9"/>
    </row>
  </sheetData>
  <sheetProtection/>
  <printOptions/>
  <pageMargins left="0.75" right="0.67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8.28125" style="0" customWidth="1"/>
    <col min="2" max="2" width="35.421875" style="0" customWidth="1"/>
    <col min="3" max="3" width="13.140625" style="0" customWidth="1"/>
    <col min="4" max="4" width="13.00390625" style="0" customWidth="1"/>
    <col min="5" max="5" width="12.57421875" style="0" customWidth="1"/>
  </cols>
  <sheetData>
    <row r="1" spans="1:2" ht="12.75">
      <c r="A1" s="4"/>
      <c r="B1" s="23"/>
    </row>
    <row r="2" spans="1:3" ht="12.75">
      <c r="A2" s="4"/>
      <c r="B2" s="23"/>
      <c r="C2" s="112"/>
    </row>
    <row r="3" spans="1:4" ht="17.25" customHeight="1">
      <c r="A3" s="24"/>
      <c r="B3" s="431" t="s">
        <v>244</v>
      </c>
      <c r="C3" s="432" t="s">
        <v>243</v>
      </c>
      <c r="D3" s="471" t="s">
        <v>251</v>
      </c>
    </row>
    <row r="4" spans="1:3" ht="12.75">
      <c r="A4" s="25"/>
      <c r="B4" s="26"/>
      <c r="C4" s="114"/>
    </row>
    <row r="5" spans="1:5" ht="25.5">
      <c r="A5" s="46" t="s">
        <v>8</v>
      </c>
      <c r="B5" s="430" t="s">
        <v>246</v>
      </c>
      <c r="C5" s="397" t="s">
        <v>241</v>
      </c>
      <c r="D5" s="426" t="s">
        <v>239</v>
      </c>
      <c r="E5" s="426" t="s">
        <v>240</v>
      </c>
    </row>
    <row r="6" spans="1:7" ht="12.75">
      <c r="A6" s="55">
        <v>1</v>
      </c>
      <c r="B6" s="56">
        <v>2</v>
      </c>
      <c r="C6" s="55">
        <v>3</v>
      </c>
      <c r="D6" s="427">
        <v>4</v>
      </c>
      <c r="E6" s="428">
        <v>5</v>
      </c>
      <c r="G6" s="7"/>
    </row>
    <row r="7" spans="1:5" ht="12.75">
      <c r="A7" s="434">
        <v>6</v>
      </c>
      <c r="B7" s="433" t="s">
        <v>7</v>
      </c>
      <c r="C7" s="435">
        <f>C8+C9+C10+C11</f>
        <v>5210000</v>
      </c>
      <c r="D7" s="450">
        <f>D8+D9+D10+D11</f>
        <v>5441000</v>
      </c>
      <c r="E7" s="451">
        <f>E8+E9+E10+E11</f>
        <v>5246000</v>
      </c>
    </row>
    <row r="8" spans="1:5" ht="15" customHeight="1">
      <c r="A8" s="376">
        <v>61</v>
      </c>
      <c r="B8" s="383" t="s">
        <v>10</v>
      </c>
      <c r="C8" s="348">
        <v>1910000</v>
      </c>
      <c r="D8" s="421">
        <v>1900000</v>
      </c>
      <c r="E8" s="421">
        <v>1900000</v>
      </c>
    </row>
    <row r="9" spans="1:8" ht="16.5" customHeight="1">
      <c r="A9" s="377">
        <v>63</v>
      </c>
      <c r="B9" s="380" t="s">
        <v>14</v>
      </c>
      <c r="C9" s="349">
        <v>0</v>
      </c>
      <c r="D9" s="424">
        <v>0</v>
      </c>
      <c r="E9" s="425">
        <v>0</v>
      </c>
      <c r="H9" s="440"/>
    </row>
    <row r="10" spans="1:5" ht="18.75" customHeight="1">
      <c r="A10" s="377">
        <v>64</v>
      </c>
      <c r="B10" s="380" t="s">
        <v>16</v>
      </c>
      <c r="C10" s="349">
        <v>2230000</v>
      </c>
      <c r="D10" s="421">
        <v>2500000</v>
      </c>
      <c r="E10" s="421">
        <v>2400000</v>
      </c>
    </row>
    <row r="11" spans="1:5" ht="25.5" customHeight="1">
      <c r="A11" s="377">
        <v>65</v>
      </c>
      <c r="B11" s="380" t="s">
        <v>19</v>
      </c>
      <c r="C11" s="349">
        <v>1070000</v>
      </c>
      <c r="D11" s="437">
        <v>1041000</v>
      </c>
      <c r="E11" s="443">
        <v>946000</v>
      </c>
    </row>
    <row r="12" spans="1:9" ht="32.25" customHeight="1">
      <c r="A12" s="434">
        <v>7</v>
      </c>
      <c r="B12" s="433" t="s">
        <v>22</v>
      </c>
      <c r="C12" s="435">
        <f>C13+C14</f>
        <v>406000</v>
      </c>
      <c r="D12" s="441">
        <f>D13+D14</f>
        <v>196000</v>
      </c>
      <c r="E12" s="449">
        <f>E13+E14</f>
        <v>196000</v>
      </c>
      <c r="I12" s="45"/>
    </row>
    <row r="13" spans="1:10" ht="17.25" customHeight="1">
      <c r="A13" s="376">
        <v>71</v>
      </c>
      <c r="B13" s="383" t="s">
        <v>23</v>
      </c>
      <c r="C13" s="348">
        <v>100000</v>
      </c>
      <c r="D13" s="421">
        <v>190000</v>
      </c>
      <c r="E13" s="421">
        <v>190000</v>
      </c>
      <c r="J13" s="9"/>
    </row>
    <row r="14" spans="1:5" ht="25.5" customHeight="1">
      <c r="A14" s="417">
        <v>72</v>
      </c>
      <c r="B14" s="418" t="s">
        <v>91</v>
      </c>
      <c r="C14" s="419">
        <v>306000</v>
      </c>
      <c r="D14" s="438">
        <v>6000</v>
      </c>
      <c r="E14" s="452">
        <v>6000</v>
      </c>
    </row>
    <row r="15" spans="1:5" ht="27" customHeight="1">
      <c r="A15" s="472"/>
      <c r="B15" s="436" t="s">
        <v>245</v>
      </c>
      <c r="C15" s="429"/>
      <c r="D15" s="59"/>
      <c r="E15" s="423"/>
    </row>
    <row r="16" spans="1:5" ht="14.25" customHeight="1">
      <c r="A16" s="434">
        <v>3</v>
      </c>
      <c r="B16" s="433" t="s">
        <v>27</v>
      </c>
      <c r="C16" s="435">
        <f>C17+C18+C19+C20+C21+C22+C23</f>
        <v>6243000</v>
      </c>
      <c r="D16" s="450">
        <f>D17+D18+D19+D20+D21+D22+D23</f>
        <v>5087000</v>
      </c>
      <c r="E16" s="451">
        <f>E17+E18+E19+E20+E21+E22+E23</f>
        <v>5092000</v>
      </c>
    </row>
    <row r="17" spans="1:5" ht="16.5" customHeight="1">
      <c r="A17" s="376">
        <v>31</v>
      </c>
      <c r="B17" s="383" t="s">
        <v>29</v>
      </c>
      <c r="C17">
        <v>957300</v>
      </c>
      <c r="D17" s="442">
        <v>962000</v>
      </c>
      <c r="E17" s="421">
        <v>967000</v>
      </c>
    </row>
    <row r="18" spans="1:5" ht="16.5" customHeight="1">
      <c r="A18" s="377">
        <v>32</v>
      </c>
      <c r="B18" s="380" t="s">
        <v>33</v>
      </c>
      <c r="C18" s="349">
        <v>2692000</v>
      </c>
      <c r="D18" s="437">
        <v>2000000</v>
      </c>
      <c r="E18" s="443">
        <v>2000000</v>
      </c>
    </row>
    <row r="19" spans="1:10" ht="17.25" customHeight="1">
      <c r="A19" s="379">
        <v>34</v>
      </c>
      <c r="B19" s="380" t="s">
        <v>38</v>
      </c>
      <c r="C19" s="349">
        <v>25000</v>
      </c>
      <c r="D19" s="422">
        <v>25000</v>
      </c>
      <c r="E19" s="420">
        <v>25000</v>
      </c>
      <c r="J19" s="439"/>
    </row>
    <row r="20" spans="1:5" ht="15" customHeight="1">
      <c r="A20" s="379">
        <v>35</v>
      </c>
      <c r="B20" s="380" t="s">
        <v>86</v>
      </c>
      <c r="C20" s="349">
        <v>200000</v>
      </c>
      <c r="D20" s="445">
        <v>100000</v>
      </c>
      <c r="E20" s="443">
        <v>100000</v>
      </c>
    </row>
    <row r="21" spans="1:5" ht="20.25" customHeight="1">
      <c r="A21" s="379">
        <v>36</v>
      </c>
      <c r="B21" s="380" t="s">
        <v>222</v>
      </c>
      <c r="C21" s="349">
        <v>954800</v>
      </c>
      <c r="D21" s="370">
        <v>950000</v>
      </c>
      <c r="E21" s="421">
        <v>950000</v>
      </c>
    </row>
    <row r="22" spans="1:5" ht="25.5" customHeight="1">
      <c r="A22" s="379">
        <v>37</v>
      </c>
      <c r="B22" s="380" t="s">
        <v>93</v>
      </c>
      <c r="C22" s="349">
        <v>520500</v>
      </c>
      <c r="D22" s="437">
        <v>350000</v>
      </c>
      <c r="E22" s="443">
        <v>350000</v>
      </c>
    </row>
    <row r="23" spans="1:5" ht="18" customHeight="1">
      <c r="A23" s="377">
        <v>38</v>
      </c>
      <c r="B23" s="380" t="s">
        <v>41</v>
      </c>
      <c r="C23" s="348">
        <v>893400</v>
      </c>
      <c r="D23" s="370">
        <v>700000</v>
      </c>
      <c r="E23" s="421">
        <v>700000</v>
      </c>
    </row>
    <row r="24" spans="1:5" ht="25.5">
      <c r="A24" s="434">
        <v>4</v>
      </c>
      <c r="B24" s="433" t="s">
        <v>44</v>
      </c>
      <c r="C24" s="435">
        <f>C25+C26</f>
        <v>2130000</v>
      </c>
      <c r="D24" s="448">
        <f>D25+D26</f>
        <v>550000</v>
      </c>
      <c r="E24" s="449">
        <f>E25+E26</f>
        <v>350000</v>
      </c>
    </row>
    <row r="25" spans="1:5" ht="22.5" customHeight="1">
      <c r="A25" s="376">
        <v>41</v>
      </c>
      <c r="B25" s="383" t="s">
        <v>48</v>
      </c>
      <c r="C25" s="348">
        <v>236000</v>
      </c>
      <c r="D25" s="369">
        <v>50000</v>
      </c>
      <c r="E25" s="444">
        <v>50000</v>
      </c>
    </row>
    <row r="26" spans="1:5" ht="25.5">
      <c r="A26" s="398">
        <v>42</v>
      </c>
      <c r="B26" s="399" t="s">
        <v>49</v>
      </c>
      <c r="C26" s="371">
        <v>1894000</v>
      </c>
      <c r="D26" s="446">
        <v>500000</v>
      </c>
      <c r="E26" s="447">
        <v>300000</v>
      </c>
    </row>
    <row r="27" ht="12.75">
      <c r="B27" s="17"/>
    </row>
    <row r="28" ht="12.75">
      <c r="B28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8.28125" style="0" customWidth="1"/>
    <col min="2" max="2" width="40.7109375" style="17" customWidth="1"/>
    <col min="3" max="3" width="10.140625" style="17" customWidth="1"/>
  </cols>
  <sheetData>
    <row r="1" spans="1:3" s="10" customFormat="1" ht="12.75">
      <c r="A1" s="28"/>
      <c r="B1" s="36"/>
      <c r="C1" s="36"/>
    </row>
    <row r="2" spans="1:3" s="10" customFormat="1" ht="12.75">
      <c r="A2" s="506" t="s">
        <v>70</v>
      </c>
      <c r="B2" s="507"/>
      <c r="C2" s="507"/>
    </row>
    <row r="3" spans="1:3" s="10" customFormat="1" ht="12.75">
      <c r="A3" s="508" t="s">
        <v>71</v>
      </c>
      <c r="B3" s="509"/>
      <c r="C3" s="509"/>
    </row>
    <row r="4" spans="1:3" s="10" customFormat="1" ht="12.75">
      <c r="A4" s="71"/>
      <c r="B4" s="70"/>
      <c r="C4" s="70"/>
    </row>
    <row r="5" spans="1:8" s="8" customFormat="1" ht="38.25" customHeight="1">
      <c r="A5" s="136" t="s">
        <v>8</v>
      </c>
      <c r="B5" s="133" t="s">
        <v>50</v>
      </c>
      <c r="C5" s="116" t="s">
        <v>238</v>
      </c>
      <c r="D5" s="64"/>
      <c r="H5" s="107"/>
    </row>
    <row r="6" spans="1:4" s="54" customFormat="1" ht="11.25">
      <c r="A6" s="137">
        <v>1</v>
      </c>
      <c r="B6" s="134">
        <v>2</v>
      </c>
      <c r="C6" s="55">
        <v>3</v>
      </c>
      <c r="D6" s="65"/>
    </row>
    <row r="7" spans="1:3" s="4" customFormat="1" ht="20.25" customHeight="1">
      <c r="A7" s="184" t="s">
        <v>58</v>
      </c>
      <c r="B7" s="135" t="s">
        <v>84</v>
      </c>
      <c r="C7" s="123">
        <f>C8</f>
        <v>560400</v>
      </c>
    </row>
    <row r="8" spans="1:3" s="4" customFormat="1" ht="17.25" customHeight="1">
      <c r="A8" s="184" t="s">
        <v>96</v>
      </c>
      <c r="B8" s="135" t="s">
        <v>120</v>
      </c>
      <c r="C8" s="123">
        <f>C9+C17</f>
        <v>560400</v>
      </c>
    </row>
    <row r="9" spans="1:3" s="12" customFormat="1" ht="38.25" customHeight="1">
      <c r="A9" s="132" t="s">
        <v>97</v>
      </c>
      <c r="B9" s="145" t="s">
        <v>112</v>
      </c>
      <c r="C9" s="50">
        <f>C10</f>
        <v>550000</v>
      </c>
    </row>
    <row r="10" spans="1:3" s="12" customFormat="1" ht="15.75" customHeight="1">
      <c r="A10" s="342" t="s">
        <v>98</v>
      </c>
      <c r="B10" s="339" t="s">
        <v>89</v>
      </c>
      <c r="C10" s="346">
        <f>C13</f>
        <v>550000</v>
      </c>
    </row>
    <row r="11" spans="1:3" s="12" customFormat="1" ht="12" customHeight="1">
      <c r="A11" s="473"/>
      <c r="B11" s="340" t="s">
        <v>101</v>
      </c>
      <c r="C11" s="341"/>
    </row>
    <row r="12" spans="1:3" s="12" customFormat="1" ht="15.75" customHeight="1">
      <c r="A12" s="165" t="s">
        <v>100</v>
      </c>
      <c r="B12" s="463" t="s">
        <v>247</v>
      </c>
      <c r="C12" s="348">
        <v>550000</v>
      </c>
    </row>
    <row r="13" spans="1:3" s="4" customFormat="1" ht="15" customHeight="1">
      <c r="A13" s="166">
        <v>3</v>
      </c>
      <c r="B13" s="161" t="s">
        <v>72</v>
      </c>
      <c r="C13" s="66">
        <f>C14</f>
        <v>550000</v>
      </c>
    </row>
    <row r="14" spans="1:3" s="4" customFormat="1" ht="15" customHeight="1">
      <c r="A14" s="166">
        <v>32</v>
      </c>
      <c r="B14" s="161" t="s">
        <v>33</v>
      </c>
      <c r="C14" s="66">
        <f>SUM(C15:C16)</f>
        <v>550000</v>
      </c>
    </row>
    <row r="15" spans="1:3" s="10" customFormat="1" ht="17.25" customHeight="1">
      <c r="A15" s="167">
        <v>323</v>
      </c>
      <c r="B15" s="162" t="s">
        <v>36</v>
      </c>
      <c r="C15" s="68">
        <v>170000</v>
      </c>
    </row>
    <row r="16" spans="1:3" s="4" customFormat="1" ht="14.25" customHeight="1">
      <c r="A16" s="167">
        <v>329</v>
      </c>
      <c r="B16" s="162" t="s">
        <v>177</v>
      </c>
      <c r="C16" s="69">
        <v>380000</v>
      </c>
    </row>
    <row r="17" spans="1:3" s="10" customFormat="1" ht="15.75" customHeight="1">
      <c r="A17" s="132" t="s">
        <v>99</v>
      </c>
      <c r="B17" s="145" t="s">
        <v>102</v>
      </c>
      <c r="C17" s="50">
        <f>C21</f>
        <v>10400</v>
      </c>
    </row>
    <row r="18" spans="1:3" s="10" customFormat="1" ht="15.75" customHeight="1">
      <c r="A18" s="342" t="s">
        <v>103</v>
      </c>
      <c r="B18" s="236" t="s">
        <v>104</v>
      </c>
      <c r="C18" s="343"/>
    </row>
    <row r="19" spans="1:3" s="10" customFormat="1" ht="11.25" customHeight="1">
      <c r="A19" s="344"/>
      <c r="B19" s="345" t="s">
        <v>101</v>
      </c>
      <c r="C19" s="341">
        <f>C21</f>
        <v>10400</v>
      </c>
    </row>
    <row r="20" spans="1:3" s="10" customFormat="1" ht="15.75" customHeight="1">
      <c r="A20" s="165" t="s">
        <v>105</v>
      </c>
      <c r="B20" s="463" t="s">
        <v>247</v>
      </c>
      <c r="C20" s="348">
        <v>10400</v>
      </c>
    </row>
    <row r="21" spans="1:3" s="10" customFormat="1" ht="15" customHeight="1">
      <c r="A21" s="168">
        <v>3</v>
      </c>
      <c r="B21" s="163" t="s">
        <v>72</v>
      </c>
      <c r="C21" s="82">
        <f>C22</f>
        <v>10400</v>
      </c>
    </row>
    <row r="22" spans="1:3" s="4" customFormat="1" ht="15" customHeight="1">
      <c r="A22" s="166">
        <v>38</v>
      </c>
      <c r="B22" s="161" t="s">
        <v>73</v>
      </c>
      <c r="C22" s="66">
        <f>C23</f>
        <v>10400</v>
      </c>
    </row>
    <row r="23" spans="1:3" s="4" customFormat="1" ht="15" customHeight="1">
      <c r="A23" s="169">
        <v>381</v>
      </c>
      <c r="B23" s="164" t="s">
        <v>74</v>
      </c>
      <c r="C23" s="63">
        <v>10400</v>
      </c>
    </row>
    <row r="28" ht="12.75">
      <c r="A28" s="138"/>
    </row>
    <row r="158" ht="12.75">
      <c r="A158" s="44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</sheetData>
  <sheetProtection/>
  <mergeCells count="2">
    <mergeCell ref="A2:C2"/>
    <mergeCell ref="A3:C3"/>
  </mergeCells>
  <printOptions/>
  <pageMargins left="0.75" right="0.6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100"/>
  <sheetViews>
    <sheetView zoomScalePageLayoutView="0" workbookViewId="0" topLeftCell="A1">
      <selection activeCell="I27" sqref="I27:I28"/>
    </sheetView>
  </sheetViews>
  <sheetFormatPr defaultColWidth="9.140625" defaultRowHeight="12.75"/>
  <cols>
    <col min="1" max="1" width="7.00390625" style="0" customWidth="1"/>
    <col min="2" max="2" width="54.8515625" style="17" customWidth="1"/>
    <col min="3" max="3" width="17.57421875" style="0" customWidth="1"/>
  </cols>
  <sheetData>
    <row r="4" spans="1:2" ht="15">
      <c r="A4" s="24"/>
      <c r="B4" s="396" t="s">
        <v>27</v>
      </c>
    </row>
    <row r="5" spans="1:2" ht="12.75">
      <c r="A5" s="30"/>
      <c r="B5" s="31"/>
    </row>
    <row r="6" spans="1:3" ht="25.5">
      <c r="A6" s="72" t="s">
        <v>8</v>
      </c>
      <c r="B6" s="74" t="s">
        <v>28</v>
      </c>
      <c r="C6" s="397" t="s">
        <v>225</v>
      </c>
    </row>
    <row r="7" spans="1:3" s="57" customFormat="1" ht="11.25">
      <c r="A7" s="55">
        <v>1</v>
      </c>
      <c r="B7" s="56">
        <v>2</v>
      </c>
      <c r="C7" s="55">
        <v>3</v>
      </c>
    </row>
    <row r="8" spans="1:4" ht="25.5" customHeight="1">
      <c r="A8" s="393">
        <v>3</v>
      </c>
      <c r="B8" s="394" t="s">
        <v>27</v>
      </c>
      <c r="C8" s="395">
        <f>C9+C13+C18+C20+C22+C25+C27</f>
        <v>6243000</v>
      </c>
      <c r="D8" t="s">
        <v>26</v>
      </c>
    </row>
    <row r="9" spans="1:16" s="333" customFormat="1" ht="12.75">
      <c r="A9" s="330">
        <v>31</v>
      </c>
      <c r="B9" s="384" t="s">
        <v>29</v>
      </c>
      <c r="C9" s="332">
        <f>SUM(C10:C12)</f>
        <v>957300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3" ht="12.75">
      <c r="A10" s="81">
        <v>311</v>
      </c>
      <c r="B10" s="385" t="s">
        <v>30</v>
      </c>
      <c r="C10" s="69">
        <f>'Upravni odjel'!C11</f>
        <v>790000</v>
      </c>
    </row>
    <row r="11" spans="1:3" ht="12.75">
      <c r="A11" s="81">
        <v>312</v>
      </c>
      <c r="B11" s="385" t="s">
        <v>31</v>
      </c>
      <c r="C11" s="69">
        <f>'Upravni odjel'!C12</f>
        <v>30800</v>
      </c>
    </row>
    <row r="12" spans="1:4" ht="12.75">
      <c r="A12" s="81">
        <v>313</v>
      </c>
      <c r="B12" s="385" t="s">
        <v>32</v>
      </c>
      <c r="C12" s="69">
        <f>'Upravni odjel'!C13</f>
        <v>136500</v>
      </c>
      <c r="D12" s="5"/>
    </row>
    <row r="13" spans="1:3" ht="12.75">
      <c r="A13" s="336">
        <v>32</v>
      </c>
      <c r="B13" s="386" t="s">
        <v>33</v>
      </c>
      <c r="C13" s="335">
        <f>SUM(C14:C17)</f>
        <v>2692000</v>
      </c>
    </row>
    <row r="14" spans="1:3" ht="12.75">
      <c r="A14" s="81">
        <v>321</v>
      </c>
      <c r="B14" s="385" t="s">
        <v>34</v>
      </c>
      <c r="C14" s="69">
        <f>'Upravni odjel'!C15</f>
        <v>87000</v>
      </c>
    </row>
    <row r="15" spans="1:3" ht="12.75">
      <c r="A15" s="81">
        <v>322</v>
      </c>
      <c r="B15" s="385" t="s">
        <v>35</v>
      </c>
      <c r="C15" s="69">
        <f>'Upravni odjel'!C16</f>
        <v>265000</v>
      </c>
    </row>
    <row r="16" spans="1:3" ht="12.75">
      <c r="A16" s="81">
        <v>323</v>
      </c>
      <c r="B16" s="385" t="s">
        <v>36</v>
      </c>
      <c r="C16" s="69">
        <f>'Općinsko vijeće'!C15+'Upravni odjel'!C17+'Upravni odjel'!C33+'Upravni odjel'!C45+'Upravni odjel'!C49+'Upravni odjel'!C53+'Upravni odjel'!C57+'Upravni odjel'!C61+'Upravni odjel'!C69+'Upravni odjel'!C73+'Upravni odjel'!C109+'Upravni odjel'!C113</f>
        <v>1757000</v>
      </c>
    </row>
    <row r="17" spans="1:3" ht="12.75">
      <c r="A17" s="81">
        <v>329</v>
      </c>
      <c r="B17" s="385" t="s">
        <v>37</v>
      </c>
      <c r="C17" s="69">
        <f>'Općinsko vijeće'!C16+'Upravni odjel'!C18</f>
        <v>583000</v>
      </c>
    </row>
    <row r="18" spans="1:3" ht="12.75">
      <c r="A18" s="336">
        <v>34</v>
      </c>
      <c r="B18" s="386" t="s">
        <v>38</v>
      </c>
      <c r="C18" s="335">
        <f>SUM(C19:C19)</f>
        <v>25000</v>
      </c>
    </row>
    <row r="19" spans="1:5" ht="12.75">
      <c r="A19" s="81">
        <v>343</v>
      </c>
      <c r="B19" s="385" t="s">
        <v>39</v>
      </c>
      <c r="C19" s="69">
        <f>'Upravni odjel'!C20</f>
        <v>25000</v>
      </c>
      <c r="D19" s="1"/>
      <c r="E19" s="130"/>
    </row>
    <row r="20" spans="1:5" ht="12.75">
      <c r="A20" s="337">
        <v>35</v>
      </c>
      <c r="B20" s="387" t="s">
        <v>86</v>
      </c>
      <c r="C20" s="338">
        <f>C21</f>
        <v>200000</v>
      </c>
      <c r="E20" s="130"/>
    </row>
    <row r="21" spans="1:3" ht="12.75">
      <c r="A21" s="81">
        <v>352</v>
      </c>
      <c r="B21" s="385" t="s">
        <v>88</v>
      </c>
      <c r="C21" s="69">
        <f>'Upravni odjel'!C93</f>
        <v>200000</v>
      </c>
    </row>
    <row r="22" spans="1:3" ht="12.75">
      <c r="A22" s="326">
        <v>36</v>
      </c>
      <c r="B22" s="387" t="s">
        <v>222</v>
      </c>
      <c r="C22" s="327">
        <f>C23+C24</f>
        <v>954800</v>
      </c>
    </row>
    <row r="23" spans="1:3" ht="25.5" customHeight="1">
      <c r="A23" s="329">
        <v>367</v>
      </c>
      <c r="B23" s="385" t="s">
        <v>223</v>
      </c>
      <c r="C23" s="69">
        <f>'Upravni odjel'!C115</f>
        <v>768800</v>
      </c>
    </row>
    <row r="24" spans="1:3" ht="25.5" customHeight="1">
      <c r="A24" s="81">
        <v>367</v>
      </c>
      <c r="B24" s="385" t="s">
        <v>224</v>
      </c>
      <c r="C24" s="69">
        <f>'Upravni odjel'!C147</f>
        <v>186000</v>
      </c>
    </row>
    <row r="25" spans="1:3" ht="25.5" customHeight="1">
      <c r="A25" s="336">
        <v>37</v>
      </c>
      <c r="B25" s="386" t="s">
        <v>93</v>
      </c>
      <c r="C25" s="335">
        <f>C26</f>
        <v>520500</v>
      </c>
    </row>
    <row r="26" spans="1:3" ht="12.75">
      <c r="A26" s="81">
        <v>372</v>
      </c>
      <c r="B26" s="385" t="s">
        <v>40</v>
      </c>
      <c r="C26" s="69">
        <f>'Upravni odjel'!C143+'Upravni odjel'!C184</f>
        <v>520500</v>
      </c>
    </row>
    <row r="27" spans="1:3" ht="12.75">
      <c r="A27" s="336">
        <v>38</v>
      </c>
      <c r="B27" s="386" t="s">
        <v>41</v>
      </c>
      <c r="C27" s="335">
        <f>SUM(C28:C30)</f>
        <v>893400</v>
      </c>
    </row>
    <row r="28" spans="1:3" ht="12.75">
      <c r="A28" s="81">
        <v>381</v>
      </c>
      <c r="B28" s="385" t="s">
        <v>42</v>
      </c>
      <c r="C28" s="69">
        <f>'Općinsko vijeće'!C23+'Upravni odjel'!C99+'Upravni odjel'!C134+'Upravni odjel'!C139+'Upravni odjel'!C167+'Upravni odjel'!C172+'Upravni odjel'!C178+'Upravni odjel'!C189+'Upravni odjel'!C193</f>
        <v>843400</v>
      </c>
    </row>
    <row r="29" spans="1:3" ht="12.75">
      <c r="A29" s="124">
        <v>382</v>
      </c>
      <c r="B29" s="388" t="s">
        <v>193</v>
      </c>
      <c r="C29" s="126">
        <f>'Upravni odjel'!C65</f>
        <v>30000</v>
      </c>
    </row>
    <row r="30" spans="1:3" ht="12.75">
      <c r="A30" s="124">
        <v>383</v>
      </c>
      <c r="B30" s="388" t="s">
        <v>43</v>
      </c>
      <c r="C30" s="126">
        <f>'Upravni odjel'!C37</f>
        <v>20000</v>
      </c>
    </row>
    <row r="31" spans="1:3" ht="26.25" customHeight="1">
      <c r="A31" s="393">
        <v>4</v>
      </c>
      <c r="B31" s="394" t="s">
        <v>44</v>
      </c>
      <c r="C31" s="395">
        <f>C32+C35</f>
        <v>2130000</v>
      </c>
    </row>
    <row r="32" spans="1:3" ht="13.5" customHeight="1">
      <c r="A32" s="330">
        <v>41</v>
      </c>
      <c r="B32" s="384" t="s">
        <v>48</v>
      </c>
      <c r="C32" s="332">
        <f>SUM(C33:C34)</f>
        <v>236000</v>
      </c>
    </row>
    <row r="33" spans="1:3" ht="12.75">
      <c r="A33" s="81">
        <v>411</v>
      </c>
      <c r="B33" s="385" t="s">
        <v>45</v>
      </c>
      <c r="C33" s="69">
        <f>'Upravni odjel'!C24</f>
        <v>50000</v>
      </c>
    </row>
    <row r="34" spans="1:3" ht="12.75">
      <c r="A34" s="81">
        <v>412</v>
      </c>
      <c r="B34" s="385" t="s">
        <v>69</v>
      </c>
      <c r="C34" s="69">
        <f>+'Upravni odjel'!C25</f>
        <v>186000</v>
      </c>
    </row>
    <row r="35" spans="1:3" ht="14.25" customHeight="1">
      <c r="A35" s="336">
        <v>42</v>
      </c>
      <c r="B35" s="386" t="s">
        <v>49</v>
      </c>
      <c r="C35" s="335">
        <f>SUM(C36:C37)</f>
        <v>1894000</v>
      </c>
    </row>
    <row r="36" spans="1:3" ht="12.75">
      <c r="A36" s="81">
        <v>421</v>
      </c>
      <c r="B36" s="385" t="s">
        <v>46</v>
      </c>
      <c r="C36" s="69">
        <f>'Upravni odjel'!C78+'Upravni odjel'!C82+'Upravni odjel'!C87</f>
        <v>1879000</v>
      </c>
    </row>
    <row r="37" spans="1:3" ht="12.75">
      <c r="A37" s="80">
        <v>422</v>
      </c>
      <c r="B37" s="389" t="s">
        <v>47</v>
      </c>
      <c r="C37" s="63">
        <f>'Upravni odjel'!C29+'Upravni odjel'!C103</f>
        <v>15000</v>
      </c>
    </row>
    <row r="44" spans="1:2" ht="15" customHeight="1">
      <c r="A44" s="13"/>
      <c r="B44" s="29"/>
    </row>
    <row r="45" spans="1:2" ht="15" customHeight="1">
      <c r="A45" s="13"/>
      <c r="B45" s="29"/>
    </row>
    <row r="46" spans="1:2" ht="15" customHeight="1">
      <c r="A46" s="13"/>
      <c r="B46" s="29"/>
    </row>
    <row r="47" spans="1:2" ht="12.75">
      <c r="A47" s="14"/>
      <c r="B47" s="29"/>
    </row>
    <row r="48" ht="12.75">
      <c r="A48" s="9"/>
    </row>
    <row r="49" ht="12.75">
      <c r="A49" s="9"/>
    </row>
    <row r="50" ht="12.75">
      <c r="A50" s="9"/>
    </row>
    <row r="54" spans="1:2" ht="12.75">
      <c r="A54" s="24"/>
      <c r="B54" s="27" t="s">
        <v>27</v>
      </c>
    </row>
    <row r="55" spans="1:2" ht="12.75">
      <c r="A55" s="30"/>
      <c r="B55" s="31"/>
    </row>
    <row r="56" spans="1:3" ht="25.5">
      <c r="A56" s="72" t="s">
        <v>8</v>
      </c>
      <c r="B56" s="73" t="s">
        <v>28</v>
      </c>
      <c r="C56" s="116" t="s">
        <v>225</v>
      </c>
    </row>
    <row r="57" spans="1:4" ht="12.75">
      <c r="A57" s="55">
        <v>1</v>
      </c>
      <c r="B57" s="56">
        <v>2</v>
      </c>
      <c r="C57" s="55">
        <v>3</v>
      </c>
      <c r="D57" s="57"/>
    </row>
    <row r="58" spans="1:4" ht="12.75">
      <c r="A58" s="52">
        <v>3</v>
      </c>
      <c r="B58" s="53" t="s">
        <v>27</v>
      </c>
      <c r="C58" s="51">
        <f>C59+C63+C68+C70+C72+C75+C77</f>
        <v>3988900</v>
      </c>
      <c r="D58" t="s">
        <v>26</v>
      </c>
    </row>
    <row r="59" spans="1:4" ht="12.75">
      <c r="A59" s="330">
        <v>31</v>
      </c>
      <c r="B59" s="331" t="s">
        <v>29</v>
      </c>
      <c r="C59" s="332">
        <f>SUM(C60:C62)</f>
        <v>60000</v>
      </c>
      <c r="D59" s="216"/>
    </row>
    <row r="60" spans="1:3" ht="12.75">
      <c r="A60" s="81">
        <v>311</v>
      </c>
      <c r="B60" s="61" t="s">
        <v>30</v>
      </c>
      <c r="C60" s="69">
        <f>'Upravni odjel'!C62</f>
        <v>30000</v>
      </c>
    </row>
    <row r="61" spans="1:3" ht="12.75">
      <c r="A61" s="81">
        <v>312</v>
      </c>
      <c r="B61" s="61" t="s">
        <v>31</v>
      </c>
      <c r="C61" s="69">
        <f>'Upravni odjel'!C63</f>
        <v>0</v>
      </c>
    </row>
    <row r="62" spans="1:4" ht="12.75">
      <c r="A62" s="81">
        <v>313</v>
      </c>
      <c r="B62" s="61" t="s">
        <v>32</v>
      </c>
      <c r="C62" s="69">
        <f>'Upravni odjel'!C64</f>
        <v>30000</v>
      </c>
      <c r="D62" s="5"/>
    </row>
    <row r="63" spans="1:3" ht="12.75">
      <c r="A63" s="336">
        <v>32</v>
      </c>
      <c r="B63" s="334" t="s">
        <v>33</v>
      </c>
      <c r="C63" s="335">
        <f>SUM(C64:C67)</f>
        <v>2028600</v>
      </c>
    </row>
    <row r="64" spans="1:3" ht="12.75">
      <c r="A64" s="81">
        <v>321</v>
      </c>
      <c r="B64" s="61" t="s">
        <v>34</v>
      </c>
      <c r="C64" s="69">
        <f>'Upravni odjel'!C66</f>
        <v>170000</v>
      </c>
    </row>
    <row r="65" spans="1:3" ht="12.75">
      <c r="A65" s="81">
        <v>322</v>
      </c>
      <c r="B65" s="61" t="s">
        <v>35</v>
      </c>
      <c r="C65" s="69">
        <f>'Upravni odjel'!C67</f>
        <v>0</v>
      </c>
    </row>
    <row r="66" spans="1:3" ht="12.75">
      <c r="A66" s="81">
        <v>323</v>
      </c>
      <c r="B66" s="61" t="s">
        <v>36</v>
      </c>
      <c r="C66" s="69">
        <f>'Općinsko vijeće'!C65+'Upravni odjel'!C68+'Upravni odjel'!C84+'Upravni odjel'!C95+'Upravni odjel'!C99+'Upravni odjel'!C103+'Upravni odjel'!C107+'Upravni odjel'!C111+'Upravni odjel'!C119+'Upravni odjel'!C123+'Upravni odjel'!C159+'Upravni odjel'!C163</f>
        <v>1688600</v>
      </c>
    </row>
    <row r="67" spans="1:3" ht="12.75">
      <c r="A67" s="81">
        <v>329</v>
      </c>
      <c r="B67" s="61" t="s">
        <v>37</v>
      </c>
      <c r="C67" s="69">
        <f>'Općinsko vijeće'!C66+'Upravni odjel'!C69</f>
        <v>170000</v>
      </c>
    </row>
    <row r="68" spans="1:3" ht="12.75">
      <c r="A68" s="336">
        <v>34</v>
      </c>
      <c r="B68" s="334" t="s">
        <v>38</v>
      </c>
      <c r="C68" s="335">
        <f>SUM(C69:C69)</f>
        <v>0</v>
      </c>
    </row>
    <row r="69" spans="1:4" ht="12.75">
      <c r="A69" s="81">
        <v>343</v>
      </c>
      <c r="B69" s="61" t="s">
        <v>39</v>
      </c>
      <c r="C69" s="69">
        <f>'Upravni odjel'!C71</f>
        <v>0</v>
      </c>
      <c r="D69" s="1"/>
    </row>
    <row r="70" spans="1:3" ht="12.75">
      <c r="A70" s="337">
        <v>35</v>
      </c>
      <c r="B70" s="328" t="s">
        <v>86</v>
      </c>
      <c r="C70" s="338">
        <f>C71</f>
        <v>300000</v>
      </c>
    </row>
    <row r="71" spans="1:3" ht="12.75">
      <c r="A71" s="81">
        <v>352</v>
      </c>
      <c r="B71" s="61" t="s">
        <v>88</v>
      </c>
      <c r="C71" s="69">
        <f>'Upravni odjel'!C143</f>
        <v>300000</v>
      </c>
    </row>
    <row r="72" spans="1:3" ht="12.75">
      <c r="A72" s="326">
        <v>36</v>
      </c>
      <c r="B72" s="328" t="s">
        <v>222</v>
      </c>
      <c r="C72" s="327">
        <f>C73+C74</f>
        <v>0</v>
      </c>
    </row>
    <row r="73" spans="1:3" ht="22.5">
      <c r="A73" s="329">
        <v>367</v>
      </c>
      <c r="B73" s="61" t="s">
        <v>223</v>
      </c>
      <c r="C73" s="69">
        <f>'Upravni odjel'!C165</f>
        <v>0</v>
      </c>
    </row>
    <row r="74" spans="1:3" ht="22.5">
      <c r="A74" s="81">
        <v>367</v>
      </c>
      <c r="B74" s="61" t="s">
        <v>224</v>
      </c>
      <c r="C74" s="69">
        <f>'Upravni odjel'!C197</f>
        <v>0</v>
      </c>
    </row>
    <row r="75" spans="1:3" ht="22.5">
      <c r="A75" s="336">
        <v>37</v>
      </c>
      <c r="B75" s="334" t="s">
        <v>93</v>
      </c>
      <c r="C75" s="335">
        <f>C76</f>
        <v>25000</v>
      </c>
    </row>
    <row r="76" spans="1:3" ht="12.75">
      <c r="A76" s="81">
        <v>372</v>
      </c>
      <c r="B76" s="61" t="s">
        <v>40</v>
      </c>
      <c r="C76" s="69">
        <f>'Upravni odjel'!C193+'Upravni odjel'!C234</f>
        <v>25000</v>
      </c>
    </row>
    <row r="77" spans="1:3" ht="12.75">
      <c r="A77" s="336">
        <v>38</v>
      </c>
      <c r="B77" s="334" t="s">
        <v>41</v>
      </c>
      <c r="C77" s="335">
        <f>SUM(C78:C80)</f>
        <v>1575300</v>
      </c>
    </row>
    <row r="78" spans="1:3" ht="12.75">
      <c r="A78" s="81">
        <v>381</v>
      </c>
      <c r="B78" s="61" t="s">
        <v>42</v>
      </c>
      <c r="C78" s="69">
        <f>'Općinsko vijeće'!C73+'Upravni odjel'!C149+'Upravni odjel'!C184+'Upravni odjel'!C189+'Upravni odjel'!C217+'Upravni odjel'!C222+'Upravni odjel'!C228+'Upravni odjel'!C239+'Upravni odjel'!C243</f>
        <v>492500</v>
      </c>
    </row>
    <row r="79" spans="1:3" ht="12.75">
      <c r="A79" s="124">
        <v>382</v>
      </c>
      <c r="B79" s="125" t="s">
        <v>193</v>
      </c>
      <c r="C79" s="126">
        <f>'Upravni odjel'!C115</f>
        <v>768800</v>
      </c>
    </row>
    <row r="80" spans="1:3" ht="12.75">
      <c r="A80" s="124">
        <v>383</v>
      </c>
      <c r="B80" s="125" t="s">
        <v>43</v>
      </c>
      <c r="C80" s="126">
        <f>'Upravni odjel'!C87</f>
        <v>314000</v>
      </c>
    </row>
    <row r="81" spans="1:3" ht="12.75">
      <c r="A81" s="52">
        <v>4</v>
      </c>
      <c r="B81" s="53" t="s">
        <v>44</v>
      </c>
      <c r="C81" s="51">
        <f>C82+C85</f>
        <v>1573500</v>
      </c>
    </row>
    <row r="82" spans="1:3" ht="12.75">
      <c r="A82" s="330">
        <v>41</v>
      </c>
      <c r="B82" s="331" t="s">
        <v>48</v>
      </c>
      <c r="C82" s="332">
        <f>SUM(C83:C84)</f>
        <v>1550000</v>
      </c>
    </row>
    <row r="83" spans="1:3" ht="12.75">
      <c r="A83" s="81">
        <v>411</v>
      </c>
      <c r="B83" s="61" t="s">
        <v>45</v>
      </c>
      <c r="C83" s="69">
        <f>'Upravni odjel'!C75</f>
        <v>1550000</v>
      </c>
    </row>
    <row r="84" spans="1:3" ht="12.75">
      <c r="A84" s="81">
        <v>412</v>
      </c>
      <c r="B84" s="61" t="s">
        <v>69</v>
      </c>
      <c r="C84" s="69">
        <f>+'Upravni odjel'!C76</f>
        <v>0</v>
      </c>
    </row>
    <row r="85" spans="1:3" ht="12.75">
      <c r="A85" s="336">
        <v>42</v>
      </c>
      <c r="B85" s="334" t="s">
        <v>49</v>
      </c>
      <c r="C85" s="335">
        <f>SUM(C86:C87)</f>
        <v>23500</v>
      </c>
    </row>
    <row r="86" spans="1:3" ht="12.75">
      <c r="A86" s="81">
        <v>421</v>
      </c>
      <c r="B86" s="61" t="s">
        <v>46</v>
      </c>
      <c r="C86" s="69">
        <f>'Upravni odjel'!C128+'Upravni odjel'!C132+'Upravni odjel'!C137</f>
        <v>10000</v>
      </c>
    </row>
    <row r="87" spans="1:3" ht="12.75">
      <c r="A87" s="80">
        <v>422</v>
      </c>
      <c r="B87" s="62" t="s">
        <v>47</v>
      </c>
      <c r="C87" s="63">
        <f>'Upravni odjel'!C80+'Upravni odjel'!C153</f>
        <v>13500</v>
      </c>
    </row>
    <row r="94" spans="1:2" ht="12.75">
      <c r="A94" s="13"/>
      <c r="B94" s="29"/>
    </row>
    <row r="95" spans="1:2" ht="12.75">
      <c r="A95" s="13"/>
      <c r="B95" s="29"/>
    </row>
    <row r="96" spans="1:2" ht="12.75">
      <c r="A96" s="13"/>
      <c r="B96" s="29"/>
    </row>
    <row r="97" spans="1:2" ht="12.75">
      <c r="A97" s="14"/>
      <c r="B97" s="29"/>
    </row>
    <row r="98" ht="12.75">
      <c r="A98" s="9"/>
    </row>
    <row r="99" ht="12.75">
      <c r="A99" s="9"/>
    </row>
    <row r="100" ht="12.75">
      <c r="A100" s="9"/>
    </row>
  </sheetData>
  <sheetProtection/>
  <printOptions/>
  <pageMargins left="0.75" right="0.67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421875" style="0" customWidth="1"/>
    <col min="2" max="2" width="45.421875" style="17" customWidth="1"/>
    <col min="3" max="3" width="12.7109375" style="17" customWidth="1"/>
  </cols>
  <sheetData>
    <row r="1" spans="1:3" ht="15" customHeight="1">
      <c r="A1" s="14"/>
      <c r="B1" s="29"/>
      <c r="C1" s="29"/>
    </row>
    <row r="2" spans="1:3" ht="15" customHeight="1">
      <c r="A2" s="14"/>
      <c r="B2" s="29"/>
      <c r="C2" s="29"/>
    </row>
    <row r="3" spans="1:3" s="4" customFormat="1" ht="12.75">
      <c r="A3" s="3" t="s">
        <v>5</v>
      </c>
      <c r="B3" s="16" t="s">
        <v>95</v>
      </c>
      <c r="C3" s="16"/>
    </row>
    <row r="6" spans="1:3" s="8" customFormat="1" ht="38.25" customHeight="1">
      <c r="A6" s="72" t="s">
        <v>8</v>
      </c>
      <c r="B6" s="74" t="s">
        <v>50</v>
      </c>
      <c r="C6" s="116" t="s">
        <v>235</v>
      </c>
    </row>
    <row r="7" spans="1:3" s="1" customFormat="1" ht="12.75">
      <c r="A7" s="75">
        <v>1</v>
      </c>
      <c r="B7" s="76">
        <v>2</v>
      </c>
      <c r="C7" s="75">
        <v>3</v>
      </c>
    </row>
    <row r="8" spans="1:3" ht="24.75" customHeight="1">
      <c r="A8" s="77">
        <v>9</v>
      </c>
      <c r="B8" s="78" t="s">
        <v>51</v>
      </c>
      <c r="C8" s="95">
        <f>C9</f>
        <v>0</v>
      </c>
    </row>
    <row r="9" spans="1:3" s="4" customFormat="1" ht="15" customHeight="1">
      <c r="A9" s="79">
        <v>92</v>
      </c>
      <c r="B9" s="60" t="s">
        <v>52</v>
      </c>
      <c r="C9" s="67">
        <f>C10</f>
        <v>0</v>
      </c>
    </row>
    <row r="10" spans="1:3" s="10" customFormat="1" ht="15" customHeight="1">
      <c r="A10" s="80">
        <v>922</v>
      </c>
      <c r="B10" s="62" t="s">
        <v>53</v>
      </c>
      <c r="C10" s="96">
        <v>0</v>
      </c>
    </row>
    <row r="11" spans="1:3" s="4" customFormat="1" ht="15" customHeight="1">
      <c r="A11" s="33"/>
      <c r="B11" s="34"/>
      <c r="C11" s="34"/>
    </row>
    <row r="12" spans="1:3" ht="15" customHeight="1">
      <c r="A12" s="35"/>
      <c r="B12" s="31"/>
      <c r="C12" s="31"/>
    </row>
    <row r="13" spans="1:3" ht="15" customHeight="1">
      <c r="A13" s="35"/>
      <c r="B13" s="31"/>
      <c r="C13" s="31"/>
    </row>
    <row r="14" spans="1:3" s="4" customFormat="1" ht="15" customHeight="1">
      <c r="A14" s="33"/>
      <c r="B14" s="34"/>
      <c r="C14" s="34"/>
    </row>
    <row r="15" spans="1:3" ht="15" customHeight="1">
      <c r="A15" s="35"/>
      <c r="B15" s="31"/>
      <c r="C15" s="31"/>
    </row>
    <row r="16" spans="1:3" s="4" customFormat="1" ht="15" customHeight="1">
      <c r="A16" s="33" t="s">
        <v>4</v>
      </c>
      <c r="B16" s="34" t="s">
        <v>54</v>
      </c>
      <c r="C16" s="34"/>
    </row>
    <row r="17" spans="1:3" ht="15" customHeight="1">
      <c r="A17" s="35"/>
      <c r="B17" s="31"/>
      <c r="C17" s="31"/>
    </row>
    <row r="18" spans="1:3" s="8" customFormat="1" ht="38.25" customHeight="1">
      <c r="A18" s="46" t="s">
        <v>8</v>
      </c>
      <c r="B18" s="47" t="s">
        <v>55</v>
      </c>
      <c r="C18" s="116" t="s">
        <v>236</v>
      </c>
    </row>
    <row r="19" spans="1:3" s="54" customFormat="1" ht="11.25">
      <c r="A19" s="55">
        <v>1</v>
      </c>
      <c r="B19" s="56">
        <v>2</v>
      </c>
      <c r="C19" s="55">
        <v>3</v>
      </c>
    </row>
    <row r="20" spans="1:3" ht="24.75" customHeight="1">
      <c r="A20" s="474">
        <v>8</v>
      </c>
      <c r="B20" s="475" t="s">
        <v>56</v>
      </c>
      <c r="C20" s="476">
        <v>0</v>
      </c>
    </row>
    <row r="21" spans="1:3" s="4" customFormat="1" ht="24.75" customHeight="1">
      <c r="A21" s="52">
        <v>5</v>
      </c>
      <c r="B21" s="53" t="s">
        <v>57</v>
      </c>
      <c r="C21" s="477">
        <v>0</v>
      </c>
    </row>
    <row r="22" spans="1:3" s="4" customFormat="1" ht="15" customHeight="1">
      <c r="A22" s="15"/>
      <c r="B22" s="32"/>
      <c r="C22" s="32"/>
    </row>
    <row r="23" spans="1:3" s="4" customFormat="1" ht="15" customHeight="1">
      <c r="A23" s="15"/>
      <c r="B23" s="32"/>
      <c r="C23" s="32"/>
    </row>
    <row r="24" spans="1:3" ht="15" customHeight="1">
      <c r="A24" s="14"/>
      <c r="B24" s="29"/>
      <c r="C24" s="29"/>
    </row>
    <row r="25" spans="1:3" ht="15" customHeight="1">
      <c r="A25" s="14"/>
      <c r="B25" s="29"/>
      <c r="C25" s="29"/>
    </row>
    <row r="26" spans="1:3" s="4" customFormat="1" ht="15" customHeight="1">
      <c r="A26" s="15"/>
      <c r="B26" s="32"/>
      <c r="C26" s="32"/>
    </row>
    <row r="27" spans="1:3" s="4" customFormat="1" ht="15" customHeight="1">
      <c r="A27" s="15"/>
      <c r="B27" s="32"/>
      <c r="C27" s="32"/>
    </row>
    <row r="28" spans="1:3" s="10" customFormat="1" ht="15" customHeight="1">
      <c r="A28" s="13"/>
      <c r="B28" s="29"/>
      <c r="C28" s="29"/>
    </row>
    <row r="29" spans="1:3" s="4" customFormat="1" ht="15" customHeight="1">
      <c r="A29" s="15"/>
      <c r="B29" s="32"/>
      <c r="C29" s="32"/>
    </row>
    <row r="30" spans="1:3" s="4" customFormat="1" ht="15" customHeight="1">
      <c r="A30" s="15"/>
      <c r="B30" s="32"/>
      <c r="C30" s="32"/>
    </row>
    <row r="31" spans="1:3" ht="15" customHeight="1">
      <c r="A31" s="14"/>
      <c r="B31" s="29"/>
      <c r="C31" s="29"/>
    </row>
    <row r="32" spans="1:3" ht="15" customHeight="1">
      <c r="A32" s="14"/>
      <c r="B32" s="29"/>
      <c r="C32" s="29"/>
    </row>
    <row r="33" spans="1:3" s="4" customFormat="1" ht="15" customHeight="1">
      <c r="A33" s="15"/>
      <c r="B33" s="32"/>
      <c r="C33" s="32"/>
    </row>
    <row r="34" spans="1:3" ht="15" customHeight="1">
      <c r="A34" s="14"/>
      <c r="B34" s="29"/>
      <c r="C34" s="29"/>
    </row>
    <row r="35" spans="1:3" ht="15" customHeight="1">
      <c r="A35" s="14"/>
      <c r="B35" s="29"/>
      <c r="C35" s="29"/>
    </row>
    <row r="36" spans="1:3" ht="15" customHeight="1">
      <c r="A36" s="14"/>
      <c r="B36" s="29"/>
      <c r="C36" s="29"/>
    </row>
    <row r="37" spans="1:3" s="4" customFormat="1" ht="15" customHeight="1">
      <c r="A37" s="15"/>
      <c r="B37" s="32"/>
      <c r="C37" s="32"/>
    </row>
    <row r="38" spans="1:3" s="4" customFormat="1" ht="15" customHeight="1">
      <c r="A38" s="15"/>
      <c r="B38" s="32"/>
      <c r="C38" s="32"/>
    </row>
    <row r="39" spans="1:3" ht="15" customHeight="1">
      <c r="A39" s="14"/>
      <c r="B39" s="29"/>
      <c r="C39" s="29"/>
    </row>
    <row r="40" spans="1:3" s="4" customFormat="1" ht="15" customHeight="1">
      <c r="A40" s="15"/>
      <c r="B40" s="32"/>
      <c r="C40" s="32"/>
    </row>
    <row r="41" spans="1:3" ht="15" customHeight="1">
      <c r="A41" s="14"/>
      <c r="B41" s="29"/>
      <c r="C41" s="29"/>
    </row>
    <row r="42" spans="1:3" ht="15" customHeight="1">
      <c r="A42" s="14"/>
      <c r="B42" s="29"/>
      <c r="C42" s="29"/>
    </row>
    <row r="43" spans="1:3" ht="15" customHeight="1">
      <c r="A43" s="14"/>
      <c r="B43" s="29"/>
      <c r="C43" s="29"/>
    </row>
    <row r="44" spans="1:3" s="4" customFormat="1" ht="15" customHeight="1">
      <c r="A44" s="15"/>
      <c r="B44" s="32"/>
      <c r="C44" s="32"/>
    </row>
    <row r="45" spans="1:3" s="4" customFormat="1" ht="15" customHeight="1">
      <c r="A45" s="15"/>
      <c r="B45" s="32"/>
      <c r="C45" s="32"/>
    </row>
    <row r="46" spans="1:3" ht="15" customHeight="1">
      <c r="A46" s="14"/>
      <c r="B46" s="29"/>
      <c r="C46" s="2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</sheetData>
  <sheetProtection/>
  <printOptions/>
  <pageMargins left="0.7480314960629921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6.7109375" style="158" customWidth="1"/>
    <col min="2" max="2" width="43.00390625" style="17" customWidth="1"/>
    <col min="3" max="3" width="15.00390625" style="17" customWidth="1"/>
  </cols>
  <sheetData>
    <row r="1" spans="1:3" s="8" customFormat="1" ht="38.25" customHeight="1">
      <c r="A1" s="152" t="s">
        <v>8</v>
      </c>
      <c r="B1" s="144" t="s">
        <v>50</v>
      </c>
      <c r="C1" s="116" t="s">
        <v>176</v>
      </c>
    </row>
    <row r="2" spans="1:3" s="54" customFormat="1" ht="11.25">
      <c r="A2" s="137">
        <v>1</v>
      </c>
      <c r="B2" s="134">
        <v>2</v>
      </c>
      <c r="C2" s="55">
        <v>3</v>
      </c>
    </row>
    <row r="3" spans="1:3" s="4" customFormat="1" ht="24.75" customHeight="1">
      <c r="A3" s="183" t="s">
        <v>59</v>
      </c>
      <c r="B3" s="135" t="s">
        <v>60</v>
      </c>
      <c r="C3" s="122">
        <f>C4+C38+C88+C94+C104+C114+C144+C173+C179</f>
        <v>7812600</v>
      </c>
    </row>
    <row r="4" spans="1:3" s="4" customFormat="1" ht="24.75" customHeight="1">
      <c r="A4" s="183" t="s">
        <v>106</v>
      </c>
      <c r="B4" s="135" t="s">
        <v>75</v>
      </c>
      <c r="C4" s="122">
        <f>C5</f>
        <v>2376300</v>
      </c>
    </row>
    <row r="5" spans="1:3" s="12" customFormat="1" ht="15" customHeight="1">
      <c r="A5" s="153" t="s">
        <v>107</v>
      </c>
      <c r="B5" s="145"/>
      <c r="C5" s="97">
        <f>C6+C21+C26+C30+C34</f>
        <v>2376300</v>
      </c>
    </row>
    <row r="6" spans="1:3" s="12" customFormat="1" ht="15" customHeight="1">
      <c r="A6" s="235" t="s">
        <v>111</v>
      </c>
      <c r="B6" s="236" t="s">
        <v>108</v>
      </c>
      <c r="C6" s="247">
        <f>C9</f>
        <v>2080300</v>
      </c>
    </row>
    <row r="7" spans="1:3" s="12" customFormat="1" ht="15" customHeight="1">
      <c r="A7" s="237"/>
      <c r="B7" s="238" t="s">
        <v>109</v>
      </c>
      <c r="C7" s="239"/>
    </row>
    <row r="8" spans="1:3" s="87" customFormat="1" ht="15" customHeight="1">
      <c r="A8" s="156" t="s">
        <v>110</v>
      </c>
      <c r="B8" s="286" t="s">
        <v>248</v>
      </c>
      <c r="C8" s="287">
        <v>2080300</v>
      </c>
    </row>
    <row r="9" spans="1:3" s="4" customFormat="1" ht="15.75" customHeight="1">
      <c r="A9" s="140">
        <v>3</v>
      </c>
      <c r="B9" s="139" t="s">
        <v>72</v>
      </c>
      <c r="C9" s="98">
        <f>C10+C14+C19</f>
        <v>2080300</v>
      </c>
    </row>
    <row r="10" spans="1:3" ht="15" customHeight="1">
      <c r="A10" s="140">
        <v>31</v>
      </c>
      <c r="B10" s="139" t="s">
        <v>29</v>
      </c>
      <c r="C10" s="98">
        <f>SUM(C11:C13)</f>
        <v>957300</v>
      </c>
    </row>
    <row r="11" spans="1:3" ht="15" customHeight="1">
      <c r="A11" s="141">
        <v>311</v>
      </c>
      <c r="B11" s="83" t="s">
        <v>61</v>
      </c>
      <c r="C11" s="99">
        <v>790000</v>
      </c>
    </row>
    <row r="12" spans="1:3" s="4" customFormat="1" ht="15" customHeight="1">
      <c r="A12" s="141">
        <v>312</v>
      </c>
      <c r="B12" s="83" t="s">
        <v>31</v>
      </c>
      <c r="C12" s="99">
        <v>30800</v>
      </c>
    </row>
    <row r="13" spans="1:3" ht="15" customHeight="1">
      <c r="A13" s="141">
        <v>313</v>
      </c>
      <c r="B13" s="83" t="s">
        <v>208</v>
      </c>
      <c r="C13" s="99">
        <v>136500</v>
      </c>
    </row>
    <row r="14" spans="1:3" s="4" customFormat="1" ht="15" customHeight="1">
      <c r="A14" s="140">
        <v>32</v>
      </c>
      <c r="B14" s="139" t="s">
        <v>33</v>
      </c>
      <c r="C14" s="98">
        <f>SUM(C15:C18)</f>
        <v>1098000</v>
      </c>
    </row>
    <row r="15" spans="1:3" ht="15" customHeight="1">
      <c r="A15" s="141">
        <v>321</v>
      </c>
      <c r="B15" s="83" t="s">
        <v>34</v>
      </c>
      <c r="C15" s="99">
        <v>87000</v>
      </c>
    </row>
    <row r="16" spans="1:3" ht="15" customHeight="1">
      <c r="A16" s="141">
        <v>322</v>
      </c>
      <c r="B16" s="83" t="s">
        <v>35</v>
      </c>
      <c r="C16" s="99">
        <v>265000</v>
      </c>
    </row>
    <row r="17" spans="1:3" ht="15" customHeight="1">
      <c r="A17" s="141">
        <v>323</v>
      </c>
      <c r="B17" s="83" t="s">
        <v>36</v>
      </c>
      <c r="C17" s="99">
        <v>543000</v>
      </c>
    </row>
    <row r="18" spans="1:3" ht="15" customHeight="1">
      <c r="A18" s="141">
        <v>329</v>
      </c>
      <c r="B18" s="83" t="s">
        <v>37</v>
      </c>
      <c r="C18" s="99">
        <v>203000</v>
      </c>
    </row>
    <row r="19" spans="1:3" ht="15" customHeight="1">
      <c r="A19" s="140">
        <v>34</v>
      </c>
      <c r="B19" s="139" t="s">
        <v>178</v>
      </c>
      <c r="C19" s="98">
        <f>SUM(C20:C20)</f>
        <v>25000</v>
      </c>
    </row>
    <row r="20" spans="1:3" s="4" customFormat="1" ht="15" customHeight="1">
      <c r="A20" s="141">
        <v>343</v>
      </c>
      <c r="B20" s="83" t="s">
        <v>39</v>
      </c>
      <c r="C20" s="99">
        <v>25000</v>
      </c>
    </row>
    <row r="21" spans="1:17" s="160" customFormat="1" ht="13.5" customHeight="1">
      <c r="A21" s="240" t="s">
        <v>113</v>
      </c>
      <c r="B21" s="241" t="s">
        <v>179</v>
      </c>
      <c r="C21" s="292">
        <f>SUM(C24:C25)</f>
        <v>236000</v>
      </c>
      <c r="D21" s="171"/>
      <c r="E21" s="171"/>
      <c r="F21" s="171"/>
      <c r="G21" s="171"/>
      <c r="H21" s="171"/>
      <c r="I21" s="171"/>
      <c r="J21" s="171"/>
      <c r="K21" s="171"/>
      <c r="L21" s="478"/>
      <c r="M21" s="478"/>
      <c r="N21" s="478"/>
      <c r="O21" s="478"/>
      <c r="P21" s="478"/>
      <c r="Q21" s="478"/>
    </row>
    <row r="22" spans="1:17" s="160" customFormat="1" ht="16.5" customHeight="1">
      <c r="A22" s="243"/>
      <c r="B22" s="244" t="s">
        <v>109</v>
      </c>
      <c r="C22" s="242"/>
      <c r="D22" s="171"/>
      <c r="E22" s="171"/>
      <c r="F22" s="171"/>
      <c r="G22" s="171"/>
      <c r="H22" s="171"/>
      <c r="I22" s="171"/>
      <c r="J22" s="171"/>
      <c r="K22" s="171"/>
      <c r="L22" s="478"/>
      <c r="M22" s="478"/>
      <c r="N22" s="478"/>
      <c r="O22" s="478"/>
      <c r="P22" s="478"/>
      <c r="Q22" s="478"/>
    </row>
    <row r="23" spans="1:3" s="171" customFormat="1" ht="13.5" customHeight="1">
      <c r="A23" s="172" t="s">
        <v>114</v>
      </c>
      <c r="B23" s="453" t="s">
        <v>249</v>
      </c>
      <c r="C23" s="170">
        <v>236000</v>
      </c>
    </row>
    <row r="24" spans="1:3" s="4" customFormat="1" ht="15" customHeight="1">
      <c r="A24" s="141">
        <v>411</v>
      </c>
      <c r="B24" s="83" t="s">
        <v>180</v>
      </c>
      <c r="C24" s="99">
        <v>50000</v>
      </c>
    </row>
    <row r="25" spans="1:3" s="4" customFormat="1" ht="15" customHeight="1">
      <c r="A25" s="141">
        <v>412</v>
      </c>
      <c r="B25" s="83" t="s">
        <v>69</v>
      </c>
      <c r="C25" s="99">
        <v>186000</v>
      </c>
    </row>
    <row r="26" spans="1:3" s="58" customFormat="1" ht="15" customHeight="1">
      <c r="A26" s="245" t="s">
        <v>115</v>
      </c>
      <c r="B26" s="246" t="s">
        <v>181</v>
      </c>
      <c r="C26" s="247">
        <f>C29</f>
        <v>10000</v>
      </c>
    </row>
    <row r="27" spans="1:3" s="58" customFormat="1" ht="15" customHeight="1">
      <c r="A27" s="248"/>
      <c r="B27" s="249" t="s">
        <v>109</v>
      </c>
      <c r="C27" s="247"/>
    </row>
    <row r="28" spans="1:3" s="173" customFormat="1" ht="15" customHeight="1">
      <c r="A28" s="178" t="s">
        <v>116</v>
      </c>
      <c r="B28" s="454" t="s">
        <v>249</v>
      </c>
      <c r="C28" s="287">
        <v>10000</v>
      </c>
    </row>
    <row r="29" spans="1:3" s="58" customFormat="1" ht="15" customHeight="1">
      <c r="A29" s="141">
        <v>422</v>
      </c>
      <c r="B29" s="83" t="s">
        <v>47</v>
      </c>
      <c r="C29" s="99">
        <v>10000</v>
      </c>
    </row>
    <row r="30" spans="1:7" s="59" customFormat="1" ht="12.75">
      <c r="A30" s="250" t="s">
        <v>182</v>
      </c>
      <c r="B30" s="251"/>
      <c r="C30" s="252">
        <f>C33</f>
        <v>30000</v>
      </c>
      <c r="G30" s="127"/>
    </row>
    <row r="31" spans="1:7" s="59" customFormat="1" ht="12.75">
      <c r="A31" s="253"/>
      <c r="B31" s="254" t="s">
        <v>109</v>
      </c>
      <c r="C31" s="252"/>
      <c r="G31" s="127"/>
    </row>
    <row r="32" spans="1:7" s="176" customFormat="1" ht="12.75">
      <c r="A32" s="174" t="s">
        <v>114</v>
      </c>
      <c r="B32" s="175" t="s">
        <v>247</v>
      </c>
      <c r="C32" s="304">
        <v>30000</v>
      </c>
      <c r="G32" s="177"/>
    </row>
    <row r="33" spans="1:3" ht="12.75">
      <c r="A33" s="143">
        <v>323</v>
      </c>
      <c r="B33" s="84" t="s">
        <v>36</v>
      </c>
      <c r="C33" s="101">
        <v>30000</v>
      </c>
    </row>
    <row r="34" spans="1:3" ht="12.75">
      <c r="A34" s="258" t="s">
        <v>186</v>
      </c>
      <c r="B34" s="251"/>
      <c r="C34" s="252">
        <f>C37</f>
        <v>20000</v>
      </c>
    </row>
    <row r="35" spans="1:3" ht="12" customHeight="1">
      <c r="A35" s="311"/>
      <c r="B35" s="254" t="s">
        <v>109</v>
      </c>
      <c r="C35" s="252"/>
    </row>
    <row r="36" spans="1:3" ht="13.5" customHeight="1">
      <c r="A36" s="464" t="s">
        <v>114</v>
      </c>
      <c r="B36" s="465" t="s">
        <v>247</v>
      </c>
      <c r="C36" s="304">
        <v>20000</v>
      </c>
    </row>
    <row r="37" spans="1:3" ht="12.75">
      <c r="A37" s="143">
        <v>383</v>
      </c>
      <c r="B37" s="84" t="s">
        <v>183</v>
      </c>
      <c r="C37" s="101">
        <v>20000</v>
      </c>
    </row>
    <row r="38" spans="1:3" ht="15.75" customHeight="1">
      <c r="A38" s="185" t="s">
        <v>117</v>
      </c>
      <c r="B38" s="186" t="s">
        <v>76</v>
      </c>
      <c r="C38" s="121">
        <f>C39+C74</f>
        <v>2864000</v>
      </c>
    </row>
    <row r="39" spans="1:3" ht="15.75" customHeight="1">
      <c r="A39" s="517" t="s">
        <v>184</v>
      </c>
      <c r="B39" s="518"/>
      <c r="C39" s="109">
        <f>C42+C46+C50+C54+C58+C62+C66+C70</f>
        <v>985000</v>
      </c>
    </row>
    <row r="40" spans="3:7" ht="14.25" customHeight="1" hidden="1">
      <c r="C40" s="110">
        <f>C43</f>
        <v>0</v>
      </c>
      <c r="F40" s="227"/>
      <c r="G40" s="227"/>
    </row>
    <row r="41" spans="1:3" ht="6.75" customHeight="1" hidden="1">
      <c r="A41" s="228"/>
      <c r="B41" s="229" t="s">
        <v>175</v>
      </c>
      <c r="C41" s="119"/>
    </row>
    <row r="42" spans="1:3" s="138" customFormat="1" ht="27.75" customHeight="1">
      <c r="A42" s="256" t="s">
        <v>185</v>
      </c>
      <c r="B42" s="257" t="s">
        <v>264</v>
      </c>
      <c r="C42" s="252">
        <f>C45</f>
        <v>250000</v>
      </c>
    </row>
    <row r="43" spans="1:3" ht="12.75">
      <c r="A43" s="231"/>
      <c r="B43" s="232" t="s">
        <v>118</v>
      </c>
      <c r="C43" s="233"/>
    </row>
    <row r="44" spans="1:9" ht="12.75">
      <c r="A44" s="234" t="s">
        <v>114</v>
      </c>
      <c r="B44" s="262" t="s">
        <v>247</v>
      </c>
      <c r="C44" s="304">
        <v>250000</v>
      </c>
      <c r="H44" s="510"/>
      <c r="I44" s="510"/>
    </row>
    <row r="45" spans="1:9" ht="13.5" customHeight="1">
      <c r="A45" s="143">
        <v>323</v>
      </c>
      <c r="B45" s="84" t="s">
        <v>36</v>
      </c>
      <c r="C45" s="101">
        <v>250000</v>
      </c>
      <c r="I45" s="45"/>
    </row>
    <row r="46" spans="1:3" ht="12.75">
      <c r="A46" s="258" t="s">
        <v>187</v>
      </c>
      <c r="B46" s="259"/>
      <c r="C46" s="230">
        <f>C49</f>
        <v>200000</v>
      </c>
    </row>
    <row r="47" spans="1:3" ht="12.75">
      <c r="A47" s="231"/>
      <c r="B47" s="232" t="s">
        <v>118</v>
      </c>
      <c r="C47" s="230"/>
    </row>
    <row r="48" spans="1:3" s="138" customFormat="1" ht="12.75">
      <c r="A48" s="179" t="s">
        <v>116</v>
      </c>
      <c r="B48" s="455" t="s">
        <v>247</v>
      </c>
      <c r="C48" s="181">
        <v>200000</v>
      </c>
    </row>
    <row r="49" spans="1:3" ht="12.75">
      <c r="A49" s="143">
        <v>323</v>
      </c>
      <c r="B49" s="84" t="s">
        <v>36</v>
      </c>
      <c r="C49" s="101">
        <v>200000</v>
      </c>
    </row>
    <row r="50" spans="1:3" ht="12.75">
      <c r="A50" s="258" t="s">
        <v>194</v>
      </c>
      <c r="B50" s="259"/>
      <c r="C50" s="230">
        <f>C53</f>
        <v>200000</v>
      </c>
    </row>
    <row r="51" spans="1:3" s="138" customFormat="1" ht="12.75">
      <c r="A51" s="231" t="s">
        <v>121</v>
      </c>
      <c r="B51" s="232" t="s">
        <v>118</v>
      </c>
      <c r="C51" s="230"/>
    </row>
    <row r="52" spans="1:3" s="138" customFormat="1" ht="12.75">
      <c r="A52" s="179" t="s">
        <v>122</v>
      </c>
      <c r="B52" s="455" t="s">
        <v>247</v>
      </c>
      <c r="C52" s="304">
        <v>200000</v>
      </c>
    </row>
    <row r="53" spans="1:3" ht="15" customHeight="1">
      <c r="A53" s="143">
        <v>323</v>
      </c>
      <c r="B53" s="84" t="s">
        <v>36</v>
      </c>
      <c r="C53" s="101">
        <v>200000</v>
      </c>
    </row>
    <row r="54" spans="1:3" ht="12.75">
      <c r="A54" s="255" t="s">
        <v>119</v>
      </c>
      <c r="B54" s="251"/>
      <c r="C54" s="252">
        <f>C57</f>
        <v>55000</v>
      </c>
    </row>
    <row r="55" spans="1:5" s="131" customFormat="1" ht="12.75">
      <c r="A55" s="231"/>
      <c r="B55" s="254" t="s">
        <v>118</v>
      </c>
      <c r="C55" s="261"/>
      <c r="D55" s="216"/>
      <c r="E55" s="216"/>
    </row>
    <row r="56" spans="1:3" s="138" customFormat="1" ht="12.75">
      <c r="A56" s="182" t="s">
        <v>116</v>
      </c>
      <c r="B56" s="262" t="s">
        <v>247</v>
      </c>
      <c r="C56" s="304">
        <v>55000</v>
      </c>
    </row>
    <row r="57" spans="1:3" ht="13.5" customHeight="1">
      <c r="A57" s="143">
        <v>323</v>
      </c>
      <c r="B57" s="84" t="s">
        <v>36</v>
      </c>
      <c r="C57" s="101">
        <v>55000</v>
      </c>
    </row>
    <row r="58" spans="1:3" ht="13.5" customHeight="1">
      <c r="A58" s="258" t="s">
        <v>189</v>
      </c>
      <c r="B58" s="265" t="s">
        <v>188</v>
      </c>
      <c r="C58" s="252">
        <f>C61</f>
        <v>55000</v>
      </c>
    </row>
    <row r="59" spans="1:3" ht="13.5" customHeight="1">
      <c r="A59" s="266"/>
      <c r="B59" s="267" t="s">
        <v>195</v>
      </c>
      <c r="C59" s="268"/>
    </row>
    <row r="60" spans="1:3" ht="13.5" customHeight="1">
      <c r="A60" s="234" t="s">
        <v>114</v>
      </c>
      <c r="B60" s="262" t="s">
        <v>247</v>
      </c>
      <c r="C60" s="263">
        <v>55000</v>
      </c>
    </row>
    <row r="61" spans="1:3" ht="13.5" customHeight="1">
      <c r="A61" s="264">
        <v>323</v>
      </c>
      <c r="B61" s="84" t="s">
        <v>36</v>
      </c>
      <c r="C61" s="101">
        <v>55000</v>
      </c>
    </row>
    <row r="62" spans="1:3" ht="13.5" customHeight="1">
      <c r="A62" s="258" t="s">
        <v>190</v>
      </c>
      <c r="B62" s="265" t="s">
        <v>191</v>
      </c>
      <c r="C62" s="252">
        <f>C65</f>
        <v>30000</v>
      </c>
    </row>
    <row r="63" spans="1:3" ht="13.5" customHeight="1">
      <c r="A63" s="270"/>
      <c r="B63" s="254" t="s">
        <v>118</v>
      </c>
      <c r="C63" s="260"/>
    </row>
    <row r="64" spans="1:3" s="216" customFormat="1" ht="13.5" customHeight="1">
      <c r="A64" s="269" t="s">
        <v>192</v>
      </c>
      <c r="B64" s="262" t="s">
        <v>249</v>
      </c>
      <c r="C64" s="263">
        <v>30000</v>
      </c>
    </row>
    <row r="65" spans="1:3" ht="13.5" customHeight="1">
      <c r="A65" s="264">
        <v>382</v>
      </c>
      <c r="B65" s="84" t="s">
        <v>193</v>
      </c>
      <c r="C65" s="101">
        <v>30000</v>
      </c>
    </row>
    <row r="66" spans="1:3" s="216" customFormat="1" ht="13.5" customHeight="1">
      <c r="A66" s="258" t="s">
        <v>196</v>
      </c>
      <c r="B66" s="265" t="s">
        <v>197</v>
      </c>
      <c r="C66" s="252">
        <f>C69</f>
        <v>170000</v>
      </c>
    </row>
    <row r="67" spans="1:3" s="216" customFormat="1" ht="13.5" customHeight="1">
      <c r="A67" s="270"/>
      <c r="B67" s="254" t="s">
        <v>118</v>
      </c>
      <c r="C67" s="260"/>
    </row>
    <row r="68" spans="1:3" s="216" customFormat="1" ht="13.5" customHeight="1">
      <c r="A68" s="269" t="s">
        <v>213</v>
      </c>
      <c r="B68" s="262" t="s">
        <v>247</v>
      </c>
      <c r="C68" s="263">
        <v>170000</v>
      </c>
    </row>
    <row r="69" spans="1:3" ht="13.5" customHeight="1">
      <c r="A69" s="264">
        <v>323</v>
      </c>
      <c r="B69" s="84" t="s">
        <v>36</v>
      </c>
      <c r="C69" s="101">
        <v>170000</v>
      </c>
    </row>
    <row r="70" spans="1:3" ht="13.5" customHeight="1">
      <c r="A70" s="258" t="s">
        <v>211</v>
      </c>
      <c r="B70" s="265" t="s">
        <v>212</v>
      </c>
      <c r="C70" s="252">
        <f>C73</f>
        <v>25000</v>
      </c>
    </row>
    <row r="71" spans="1:3" ht="13.5" customHeight="1">
      <c r="A71" s="270"/>
      <c r="B71" s="254" t="s">
        <v>118</v>
      </c>
      <c r="C71" s="268"/>
    </row>
    <row r="72" spans="1:3" ht="13.5" customHeight="1">
      <c r="A72" s="264" t="s">
        <v>214</v>
      </c>
      <c r="B72" s="84" t="s">
        <v>247</v>
      </c>
      <c r="C72" s="101">
        <v>25000</v>
      </c>
    </row>
    <row r="73" spans="1:3" ht="13.5" customHeight="1">
      <c r="A73" s="264">
        <v>323</v>
      </c>
      <c r="B73" s="84" t="s">
        <v>36</v>
      </c>
      <c r="C73" s="101">
        <v>25000</v>
      </c>
    </row>
    <row r="74" spans="1:3" ht="18.75" customHeight="1">
      <c r="A74" s="154" t="s">
        <v>123</v>
      </c>
      <c r="B74" s="146"/>
      <c r="C74" s="108">
        <f>C75+C79+C83</f>
        <v>1879000</v>
      </c>
    </row>
    <row r="75" spans="1:3" ht="12.75">
      <c r="A75" s="274" t="s">
        <v>198</v>
      </c>
      <c r="B75" s="271"/>
      <c r="C75" s="272">
        <f>C78</f>
        <v>1550000</v>
      </c>
    </row>
    <row r="76" spans="1:3" ht="12.75">
      <c r="A76" s="237"/>
      <c r="B76" s="273" t="s">
        <v>118</v>
      </c>
      <c r="C76" s="272"/>
    </row>
    <row r="77" spans="1:3" s="138" customFormat="1" ht="12.75">
      <c r="A77" s="159" t="s">
        <v>114</v>
      </c>
      <c r="B77" s="286" t="s">
        <v>250</v>
      </c>
      <c r="C77" s="287">
        <v>1550000</v>
      </c>
    </row>
    <row r="78" spans="1:3" ht="14.25" customHeight="1">
      <c r="A78" s="141">
        <v>421</v>
      </c>
      <c r="B78" s="83" t="s">
        <v>46</v>
      </c>
      <c r="C78" s="99">
        <v>1550000</v>
      </c>
    </row>
    <row r="79" spans="1:3" ht="15" customHeight="1">
      <c r="A79" s="274" t="s">
        <v>199</v>
      </c>
      <c r="B79" s="271"/>
      <c r="C79" s="278">
        <f>C82</f>
        <v>15000</v>
      </c>
    </row>
    <row r="80" spans="1:3" ht="15" customHeight="1">
      <c r="A80" s="279"/>
      <c r="B80" s="273" t="s">
        <v>200</v>
      </c>
      <c r="C80" s="272"/>
    </row>
    <row r="81" spans="1:3" s="138" customFormat="1" ht="15" customHeight="1">
      <c r="A81" s="172" t="s">
        <v>122</v>
      </c>
      <c r="B81" s="276" t="s">
        <v>249</v>
      </c>
      <c r="C81" s="277">
        <v>15000</v>
      </c>
    </row>
    <row r="82" spans="1:3" s="138" customFormat="1" ht="15" customHeight="1">
      <c r="A82" s="275">
        <v>421</v>
      </c>
      <c r="B82" s="276" t="s">
        <v>46</v>
      </c>
      <c r="C82" s="277">
        <v>15000</v>
      </c>
    </row>
    <row r="83" spans="1:3" ht="14.25" customHeight="1">
      <c r="A83" s="274" t="s">
        <v>201</v>
      </c>
      <c r="B83" s="280"/>
      <c r="C83" s="272">
        <f>C87</f>
        <v>314000</v>
      </c>
    </row>
    <row r="84" spans="1:3" ht="15" customHeight="1" hidden="1">
      <c r="A84" s="279"/>
      <c r="B84" s="273" t="s">
        <v>118</v>
      </c>
      <c r="C84" s="272"/>
    </row>
    <row r="85" spans="1:3" ht="15" customHeight="1">
      <c r="A85" s="279"/>
      <c r="B85" s="273" t="s">
        <v>118</v>
      </c>
      <c r="C85" s="272"/>
    </row>
    <row r="86" spans="1:3" s="138" customFormat="1" ht="15" customHeight="1">
      <c r="A86" s="283" t="s">
        <v>122</v>
      </c>
      <c r="B86" s="286" t="s">
        <v>250</v>
      </c>
      <c r="C86" s="287">
        <v>314000</v>
      </c>
    </row>
    <row r="87" spans="1:3" s="138" customFormat="1" ht="15" customHeight="1">
      <c r="A87" s="285">
        <v>421</v>
      </c>
      <c r="B87" s="286" t="s">
        <v>46</v>
      </c>
      <c r="C87" s="287">
        <v>314000</v>
      </c>
    </row>
    <row r="88" spans="1:3" ht="15" customHeight="1">
      <c r="A88" s="191" t="s">
        <v>125</v>
      </c>
      <c r="B88" s="192" t="s">
        <v>134</v>
      </c>
      <c r="C88" s="122">
        <f>C89</f>
        <v>200000</v>
      </c>
    </row>
    <row r="89" spans="1:3" ht="15" customHeight="1">
      <c r="A89" s="155" t="s">
        <v>137</v>
      </c>
      <c r="B89" s="147"/>
      <c r="C89" s="117">
        <f>C90</f>
        <v>200000</v>
      </c>
    </row>
    <row r="90" spans="1:3" ht="15" customHeight="1">
      <c r="A90" s="281" t="s">
        <v>202</v>
      </c>
      <c r="B90" s="282" t="s">
        <v>203</v>
      </c>
      <c r="C90" s="272">
        <f>C93</f>
        <v>200000</v>
      </c>
    </row>
    <row r="91" spans="1:3" ht="15" customHeight="1">
      <c r="A91" s="288"/>
      <c r="B91" s="282" t="s">
        <v>118</v>
      </c>
      <c r="C91" s="272"/>
    </row>
    <row r="92" spans="1:3" s="138" customFormat="1" ht="15" customHeight="1">
      <c r="A92" s="159" t="s">
        <v>126</v>
      </c>
      <c r="B92" s="286" t="s">
        <v>247</v>
      </c>
      <c r="C92" s="287">
        <v>200000</v>
      </c>
    </row>
    <row r="93" spans="1:3" ht="15" customHeight="1">
      <c r="A93" s="285">
        <v>352</v>
      </c>
      <c r="B93" s="286" t="s">
        <v>87</v>
      </c>
      <c r="C93" s="287">
        <v>200000</v>
      </c>
    </row>
    <row r="94" spans="1:11" s="188" customFormat="1" ht="18" customHeight="1">
      <c r="A94" s="191" t="s">
        <v>127</v>
      </c>
      <c r="B94" s="192" t="s">
        <v>128</v>
      </c>
      <c r="C94" s="122">
        <f>C95</f>
        <v>292000</v>
      </c>
      <c r="D94" s="138"/>
      <c r="E94" s="138"/>
      <c r="F94" s="138"/>
      <c r="G94" s="138"/>
      <c r="H94" s="138"/>
      <c r="I94" s="138"/>
      <c r="J94" s="138"/>
      <c r="K94" s="138"/>
    </row>
    <row r="95" spans="1:3" ht="19.5" customHeight="1">
      <c r="A95" s="291" t="s">
        <v>205</v>
      </c>
      <c r="B95" s="145"/>
      <c r="C95" s="97">
        <f>C96+C100</f>
        <v>292000</v>
      </c>
    </row>
    <row r="96" spans="1:3" s="19" customFormat="1" ht="15" customHeight="1">
      <c r="A96" s="235" t="s">
        <v>129</v>
      </c>
      <c r="B96" s="236"/>
      <c r="C96" s="247">
        <f>C99</f>
        <v>287000</v>
      </c>
    </row>
    <row r="97" spans="1:3" s="19" customFormat="1" ht="15" customHeight="1">
      <c r="A97" s="237"/>
      <c r="B97" s="238" t="s">
        <v>130</v>
      </c>
      <c r="C97" s="247"/>
    </row>
    <row r="98" spans="1:3" s="128" customFormat="1" ht="15" customHeight="1">
      <c r="A98" s="189" t="s">
        <v>131</v>
      </c>
      <c r="B98" s="276" t="s">
        <v>247</v>
      </c>
      <c r="C98" s="287">
        <v>287000</v>
      </c>
    </row>
    <row r="99" spans="1:3" s="19" customFormat="1" ht="15" customHeight="1">
      <c r="A99" s="141">
        <v>381</v>
      </c>
      <c r="B99" s="83" t="s">
        <v>204</v>
      </c>
      <c r="C99" s="99">
        <v>287000</v>
      </c>
    </row>
    <row r="100" spans="1:3" s="19" customFormat="1" ht="15" customHeight="1">
      <c r="A100" s="274" t="s">
        <v>132</v>
      </c>
      <c r="B100" s="271"/>
      <c r="C100" s="272">
        <f>C103</f>
        <v>5000</v>
      </c>
    </row>
    <row r="101" spans="1:3" s="19" customFormat="1" ht="15" customHeight="1">
      <c r="A101" s="289"/>
      <c r="B101" s="273" t="s">
        <v>133</v>
      </c>
      <c r="C101" s="290"/>
    </row>
    <row r="102" spans="1:3" s="19" customFormat="1" ht="15" customHeight="1">
      <c r="A102" s="190" t="s">
        <v>126</v>
      </c>
      <c r="B102" s="83" t="s">
        <v>247</v>
      </c>
      <c r="C102" s="99">
        <v>5000</v>
      </c>
    </row>
    <row r="103" spans="1:3" s="19" customFormat="1" ht="15" customHeight="1">
      <c r="A103" s="156">
        <v>422</v>
      </c>
      <c r="B103" s="193" t="s">
        <v>47</v>
      </c>
      <c r="C103" s="187">
        <v>5000</v>
      </c>
    </row>
    <row r="104" spans="1:3" s="19" customFormat="1" ht="15" customHeight="1">
      <c r="A104" s="191" t="s">
        <v>136</v>
      </c>
      <c r="B104" s="192" t="s">
        <v>135</v>
      </c>
      <c r="C104" s="103">
        <f>C105</f>
        <v>59000</v>
      </c>
    </row>
    <row r="105" spans="1:3" s="19" customFormat="1" ht="17.25" customHeight="1">
      <c r="A105" s="153" t="s">
        <v>138</v>
      </c>
      <c r="B105" s="145"/>
      <c r="C105" s="97">
        <f>C106+C110</f>
        <v>59000</v>
      </c>
    </row>
    <row r="106" spans="1:3" s="19" customFormat="1" ht="15" customHeight="1">
      <c r="A106" s="274" t="s">
        <v>206</v>
      </c>
      <c r="B106" s="236"/>
      <c r="C106" s="247">
        <f>C109</f>
        <v>35000</v>
      </c>
    </row>
    <row r="107" spans="1:3" s="19" customFormat="1" ht="15" customHeight="1">
      <c r="A107" s="237"/>
      <c r="B107" s="238" t="s">
        <v>139</v>
      </c>
      <c r="C107" s="247"/>
    </row>
    <row r="108" spans="1:3" s="128" customFormat="1" ht="15" customHeight="1">
      <c r="A108" s="189" t="s">
        <v>124</v>
      </c>
      <c r="B108" s="276" t="s">
        <v>247</v>
      </c>
      <c r="C108" s="287">
        <v>35000</v>
      </c>
    </row>
    <row r="109" spans="1:8" s="19" customFormat="1" ht="15" customHeight="1">
      <c r="A109" s="285" t="s">
        <v>207</v>
      </c>
      <c r="B109" s="294"/>
      <c r="C109" s="284">
        <v>35000</v>
      </c>
      <c r="H109" s="4"/>
    </row>
    <row r="110" spans="1:3" s="19" customFormat="1" ht="15" customHeight="1">
      <c r="A110" s="235" t="s">
        <v>140</v>
      </c>
      <c r="B110" s="236"/>
      <c r="C110" s="247">
        <f>C113</f>
        <v>24000</v>
      </c>
    </row>
    <row r="111" spans="1:3" s="19" customFormat="1" ht="15" customHeight="1">
      <c r="A111" s="237"/>
      <c r="B111" s="238" t="s">
        <v>141</v>
      </c>
      <c r="C111" s="247"/>
    </row>
    <row r="112" spans="1:3" s="128" customFormat="1" ht="15" customHeight="1">
      <c r="A112" s="159" t="s">
        <v>126</v>
      </c>
      <c r="B112" s="286" t="s">
        <v>247</v>
      </c>
      <c r="C112" s="287">
        <v>24000</v>
      </c>
    </row>
    <row r="113" spans="1:3" s="19" customFormat="1" ht="15" customHeight="1">
      <c r="A113" s="285">
        <v>323</v>
      </c>
      <c r="B113" s="286" t="s">
        <v>36</v>
      </c>
      <c r="C113" s="293">
        <v>24000</v>
      </c>
    </row>
    <row r="114" spans="1:6" s="19" customFormat="1" ht="28.5" customHeight="1">
      <c r="A114" s="183" t="s">
        <v>142</v>
      </c>
      <c r="B114" s="194" t="s">
        <v>143</v>
      </c>
      <c r="C114" s="103">
        <f>C115+C129</f>
        <v>1188800</v>
      </c>
      <c r="F114" s="456"/>
    </row>
    <row r="115" spans="1:3" s="19" customFormat="1" ht="15" customHeight="1">
      <c r="A115" s="153" t="s">
        <v>144</v>
      </c>
      <c r="B115" s="145"/>
      <c r="C115" s="97">
        <f>C116</f>
        <v>768800</v>
      </c>
    </row>
    <row r="116" spans="1:3" s="19" customFormat="1" ht="15" customHeight="1">
      <c r="A116" s="521" t="s">
        <v>145</v>
      </c>
      <c r="B116" s="522"/>
      <c r="C116" s="252">
        <f>C120+C124</f>
        <v>768800</v>
      </c>
    </row>
    <row r="117" spans="1:3" s="19" customFormat="1" ht="15" customHeight="1">
      <c r="A117" s="318"/>
      <c r="B117" s="319" t="s">
        <v>146</v>
      </c>
      <c r="C117" s="226"/>
    </row>
    <row r="118" spans="1:3" s="19" customFormat="1" ht="15" customHeight="1">
      <c r="A118" s="320"/>
      <c r="B118" s="321" t="s">
        <v>147</v>
      </c>
      <c r="C118" s="233"/>
    </row>
    <row r="119" spans="1:3" s="128" customFormat="1" ht="15" customHeight="1">
      <c r="A119" s="195" t="s">
        <v>126</v>
      </c>
      <c r="B119" s="455" t="s">
        <v>247</v>
      </c>
      <c r="C119" s="297">
        <v>768800</v>
      </c>
    </row>
    <row r="120" spans="1:3" s="19" customFormat="1" ht="15" customHeight="1">
      <c r="A120" s="140">
        <v>36</v>
      </c>
      <c r="B120" s="139" t="s">
        <v>29</v>
      </c>
      <c r="C120" s="98">
        <f>SUM(C121:C123)</f>
        <v>666300</v>
      </c>
    </row>
    <row r="121" spans="1:3" s="19" customFormat="1" ht="15" customHeight="1">
      <c r="A121" s="141">
        <v>367</v>
      </c>
      <c r="B121" s="83" t="s">
        <v>61</v>
      </c>
      <c r="C121" s="99">
        <v>546000</v>
      </c>
    </row>
    <row r="122" spans="1:3" s="19" customFormat="1" ht="15" customHeight="1">
      <c r="A122" s="141">
        <v>367</v>
      </c>
      <c r="B122" s="83" t="s">
        <v>31</v>
      </c>
      <c r="C122" s="99">
        <v>26000</v>
      </c>
    </row>
    <row r="123" spans="1:3" s="19" customFormat="1" ht="15" customHeight="1">
      <c r="A123" s="141">
        <v>367</v>
      </c>
      <c r="B123" s="83" t="s">
        <v>208</v>
      </c>
      <c r="C123" s="99">
        <v>94300</v>
      </c>
    </row>
    <row r="124" spans="1:3" s="19" customFormat="1" ht="15" customHeight="1">
      <c r="A124" s="140">
        <v>36</v>
      </c>
      <c r="B124" s="139" t="s">
        <v>33</v>
      </c>
      <c r="C124" s="295">
        <f>SUM(C125:C128)</f>
        <v>102500</v>
      </c>
    </row>
    <row r="125" spans="1:3" s="19" customFormat="1" ht="15" customHeight="1">
      <c r="A125" s="285">
        <v>367</v>
      </c>
      <c r="B125" s="286" t="s">
        <v>34</v>
      </c>
      <c r="C125" s="287">
        <v>30000</v>
      </c>
    </row>
    <row r="126" spans="1:3" s="19" customFormat="1" ht="15" customHeight="1">
      <c r="A126" s="285">
        <v>367</v>
      </c>
      <c r="B126" s="286" t="s">
        <v>35</v>
      </c>
      <c r="C126" s="287">
        <v>23000</v>
      </c>
    </row>
    <row r="127" spans="1:3" s="19" customFormat="1" ht="17.25" customHeight="1">
      <c r="A127" s="141">
        <v>367</v>
      </c>
      <c r="B127" s="83" t="s">
        <v>36</v>
      </c>
      <c r="C127" s="99">
        <v>39500</v>
      </c>
    </row>
    <row r="128" spans="1:3" s="19" customFormat="1" ht="17.25" customHeight="1">
      <c r="A128" s="141">
        <v>367</v>
      </c>
      <c r="B128" s="83" t="s">
        <v>37</v>
      </c>
      <c r="C128" s="99">
        <v>10000</v>
      </c>
    </row>
    <row r="129" spans="1:3" s="91" customFormat="1" ht="15" customHeight="1">
      <c r="A129" s="523" t="s">
        <v>148</v>
      </c>
      <c r="B129" s="524"/>
      <c r="C129" s="129">
        <f>C130+C135+C140</f>
        <v>420000</v>
      </c>
    </row>
    <row r="130" spans="1:3" s="19" customFormat="1" ht="15" customHeight="1">
      <c r="A130" s="298" t="s">
        <v>149</v>
      </c>
      <c r="B130" s="224"/>
      <c r="C130" s="306">
        <f>C134</f>
        <v>100000</v>
      </c>
    </row>
    <row r="131" spans="1:3" s="19" customFormat="1" ht="15" customHeight="1">
      <c r="A131" s="513" t="s">
        <v>151</v>
      </c>
      <c r="B131" s="514"/>
      <c r="C131" s="226"/>
    </row>
    <row r="132" spans="1:3" s="128" customFormat="1" ht="15" customHeight="1">
      <c r="A132" s="299"/>
      <c r="B132" s="254" t="s">
        <v>150</v>
      </c>
      <c r="C132" s="261"/>
    </row>
    <row r="133" spans="1:3" s="128" customFormat="1" ht="15" customHeight="1">
      <c r="A133" s="196" t="s">
        <v>124</v>
      </c>
      <c r="B133" s="455" t="s">
        <v>247</v>
      </c>
      <c r="C133" s="297">
        <v>100000</v>
      </c>
    </row>
    <row r="134" spans="1:3" s="4" customFormat="1" ht="15" customHeight="1">
      <c r="A134" s="143">
        <v>381</v>
      </c>
      <c r="B134" s="149" t="s">
        <v>204</v>
      </c>
      <c r="C134" s="101">
        <v>100000</v>
      </c>
    </row>
    <row r="135" spans="1:3" s="4" customFormat="1" ht="16.5" customHeight="1">
      <c r="A135" s="519" t="s">
        <v>215</v>
      </c>
      <c r="B135" s="520"/>
      <c r="C135" s="252">
        <f>C139</f>
        <v>20000</v>
      </c>
    </row>
    <row r="136" spans="1:3" ht="16.5" customHeight="1">
      <c r="A136" s="300" t="s">
        <v>152</v>
      </c>
      <c r="B136" s="301" t="s">
        <v>83</v>
      </c>
      <c r="C136" s="305"/>
    </row>
    <row r="137" spans="1:3" ht="16.5" customHeight="1">
      <c r="A137" s="302"/>
      <c r="B137" s="232" t="s">
        <v>150</v>
      </c>
      <c r="C137" s="233"/>
    </row>
    <row r="138" spans="1:3" s="138" customFormat="1" ht="16.5" customHeight="1">
      <c r="A138" s="197" t="s">
        <v>124</v>
      </c>
      <c r="B138" s="455" t="s">
        <v>247</v>
      </c>
      <c r="C138" s="297">
        <v>20000</v>
      </c>
    </row>
    <row r="139" spans="1:3" s="138" customFormat="1" ht="16.5" customHeight="1">
      <c r="A139" s="296">
        <v>381</v>
      </c>
      <c r="B139" s="180" t="s">
        <v>209</v>
      </c>
      <c r="C139" s="297">
        <v>20000</v>
      </c>
    </row>
    <row r="140" spans="1:3" ht="15.75" customHeight="1">
      <c r="A140" s="258" t="s">
        <v>216</v>
      </c>
      <c r="B140" s="307"/>
      <c r="C140" s="252">
        <f>C143</f>
        <v>300000</v>
      </c>
    </row>
    <row r="141" spans="1:3" ht="15.75" customHeight="1">
      <c r="A141" s="231"/>
      <c r="B141" s="308" t="s">
        <v>150</v>
      </c>
      <c r="C141" s="252"/>
    </row>
    <row r="142" spans="1:3" s="138" customFormat="1" ht="15.75" customHeight="1">
      <c r="A142" s="182" t="s">
        <v>124</v>
      </c>
      <c r="B142" s="303" t="s">
        <v>247</v>
      </c>
      <c r="C142" s="304">
        <v>300000</v>
      </c>
    </row>
    <row r="143" spans="1:3" ht="13.5" customHeight="1">
      <c r="A143" s="269">
        <v>372</v>
      </c>
      <c r="B143" s="303" t="s">
        <v>210</v>
      </c>
      <c r="C143" s="304">
        <v>300000</v>
      </c>
    </row>
    <row r="144" spans="1:3" ht="12.75">
      <c r="A144" s="217" t="s">
        <v>153</v>
      </c>
      <c r="B144" s="218" t="s">
        <v>154</v>
      </c>
      <c r="C144" s="102">
        <f>C145+C163+C168</f>
        <v>276000</v>
      </c>
    </row>
    <row r="145" spans="1:17" s="200" customFormat="1" ht="13.5" customHeight="1">
      <c r="A145" s="201" t="s">
        <v>155</v>
      </c>
      <c r="B145" s="198"/>
      <c r="C145" s="199">
        <f>C147</f>
        <v>186000</v>
      </c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</row>
    <row r="146" spans="1:3" ht="12.75">
      <c r="A146" s="223" t="s">
        <v>221</v>
      </c>
      <c r="B146" s="224"/>
      <c r="C146" s="225"/>
    </row>
    <row r="147" spans="1:16" ht="12.75">
      <c r="A147" s="513" t="s">
        <v>156</v>
      </c>
      <c r="B147" s="514"/>
      <c r="C147" s="261">
        <f>C150+C154+C159+C161</f>
        <v>186000</v>
      </c>
      <c r="D147" s="32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324"/>
    </row>
    <row r="148" spans="1:17" s="202" customFormat="1" ht="12.75">
      <c r="A148" s="220"/>
      <c r="B148" s="221" t="s">
        <v>157</v>
      </c>
      <c r="C148" s="222"/>
      <c r="D148" s="323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17"/>
    </row>
    <row r="149" spans="1:3" s="204" customFormat="1" ht="12.75">
      <c r="A149" s="203" t="s">
        <v>126</v>
      </c>
      <c r="B149" s="457" t="s">
        <v>247</v>
      </c>
      <c r="C149" s="458">
        <v>186000</v>
      </c>
    </row>
    <row r="150" spans="1:3" ht="12.75">
      <c r="A150" s="142">
        <v>36</v>
      </c>
      <c r="B150" s="148" t="s">
        <v>29</v>
      </c>
      <c r="C150" s="100">
        <f>SUM(C151:C153)</f>
        <v>94000</v>
      </c>
    </row>
    <row r="151" spans="1:3" ht="12.75">
      <c r="A151" s="143">
        <v>367</v>
      </c>
      <c r="B151" s="149" t="s">
        <v>77</v>
      </c>
      <c r="C151" s="101">
        <v>78000</v>
      </c>
    </row>
    <row r="152" spans="1:3" ht="12.75">
      <c r="A152" s="143">
        <v>367</v>
      </c>
      <c r="B152" s="84" t="s">
        <v>31</v>
      </c>
      <c r="C152" s="101">
        <v>2500</v>
      </c>
    </row>
    <row r="153" spans="1:3" ht="13.5" customHeight="1">
      <c r="A153" s="143">
        <v>367</v>
      </c>
      <c r="B153" s="84" t="s">
        <v>208</v>
      </c>
      <c r="C153" s="101">
        <v>13500</v>
      </c>
    </row>
    <row r="154" spans="1:3" ht="12.75">
      <c r="A154" s="142">
        <v>36</v>
      </c>
      <c r="B154" s="85" t="s">
        <v>33</v>
      </c>
      <c r="C154" s="100">
        <f>SUM(C155:C158)</f>
        <v>75500</v>
      </c>
    </row>
    <row r="155" spans="1:3" ht="12.75" customHeight="1">
      <c r="A155" s="143">
        <v>367</v>
      </c>
      <c r="B155" s="84" t="s">
        <v>34</v>
      </c>
      <c r="C155" s="101">
        <v>4000</v>
      </c>
    </row>
    <row r="156" spans="1:3" ht="12.75">
      <c r="A156" s="143">
        <v>367</v>
      </c>
      <c r="B156" s="84" t="s">
        <v>35</v>
      </c>
      <c r="C156" s="101">
        <v>19000</v>
      </c>
    </row>
    <row r="157" spans="1:3" ht="12.75">
      <c r="A157" s="143">
        <v>367</v>
      </c>
      <c r="B157" s="84" t="s">
        <v>36</v>
      </c>
      <c r="C157" s="101">
        <v>40500</v>
      </c>
    </row>
    <row r="158" spans="1:3" ht="12.75">
      <c r="A158" s="143">
        <v>367</v>
      </c>
      <c r="B158" s="84" t="s">
        <v>37</v>
      </c>
      <c r="C158" s="101">
        <v>12000</v>
      </c>
    </row>
    <row r="159" spans="1:3" ht="12.75">
      <c r="A159" s="142">
        <v>36</v>
      </c>
      <c r="B159" s="85" t="s">
        <v>38</v>
      </c>
      <c r="C159" s="105">
        <f>C160</f>
        <v>1500</v>
      </c>
    </row>
    <row r="160" spans="1:3" ht="12.75">
      <c r="A160" s="143">
        <v>367</v>
      </c>
      <c r="B160" s="84" t="s">
        <v>39</v>
      </c>
      <c r="C160" s="106">
        <v>1500</v>
      </c>
    </row>
    <row r="161" spans="1:3" ht="12.75">
      <c r="A161" s="157">
        <v>36</v>
      </c>
      <c r="B161" s="86" t="s">
        <v>92</v>
      </c>
      <c r="C161" s="105">
        <f>C162</f>
        <v>15000</v>
      </c>
    </row>
    <row r="162" spans="1:3" ht="12.75">
      <c r="A162" s="143">
        <v>367</v>
      </c>
      <c r="B162" s="84" t="s">
        <v>78</v>
      </c>
      <c r="C162" s="106">
        <v>15000</v>
      </c>
    </row>
    <row r="163" spans="1:3" ht="12.75">
      <c r="A163" s="515" t="s">
        <v>158</v>
      </c>
      <c r="B163" s="516"/>
      <c r="C163" s="120">
        <f>C164</f>
        <v>70000</v>
      </c>
    </row>
    <row r="164" spans="1:3" ht="12.75">
      <c r="A164" s="511" t="s">
        <v>219</v>
      </c>
      <c r="B164" s="512"/>
      <c r="C164" s="460">
        <f>C167</f>
        <v>70000</v>
      </c>
    </row>
    <row r="165" spans="1:3" s="205" customFormat="1" ht="12.75">
      <c r="A165" s="211"/>
      <c r="B165" s="212" t="s">
        <v>159</v>
      </c>
      <c r="C165" s="309"/>
    </row>
    <row r="166" spans="1:3" s="206" customFormat="1" ht="12.75">
      <c r="A166" s="208" t="s">
        <v>126</v>
      </c>
      <c r="B166" s="459" t="s">
        <v>247</v>
      </c>
      <c r="C166" s="209">
        <v>70000</v>
      </c>
    </row>
    <row r="167" spans="1:3" ht="15" customHeight="1">
      <c r="A167" s="143">
        <v>381</v>
      </c>
      <c r="B167" s="84" t="s">
        <v>74</v>
      </c>
      <c r="C167" s="101">
        <v>70000</v>
      </c>
    </row>
    <row r="168" spans="1:3" ht="15" customHeight="1">
      <c r="A168" s="210" t="s">
        <v>160</v>
      </c>
      <c r="B168" s="150"/>
      <c r="C168" s="111">
        <f>C169</f>
        <v>20000</v>
      </c>
    </row>
    <row r="169" spans="1:3" ht="15" customHeight="1">
      <c r="A169" s="258" t="s">
        <v>218</v>
      </c>
      <c r="B169" s="251"/>
      <c r="C169" s="252">
        <f>C172</f>
        <v>20000</v>
      </c>
    </row>
    <row r="170" spans="1:3" ht="15" customHeight="1">
      <c r="A170" s="311"/>
      <c r="B170" s="254" t="s">
        <v>157</v>
      </c>
      <c r="C170" s="252"/>
    </row>
    <row r="171" spans="1:3" s="207" customFormat="1" ht="15" customHeight="1">
      <c r="A171" s="310" t="s">
        <v>124</v>
      </c>
      <c r="B171" s="457" t="s">
        <v>247</v>
      </c>
      <c r="C171" s="461">
        <v>20000</v>
      </c>
    </row>
    <row r="172" spans="1:3" ht="15" customHeight="1">
      <c r="A172" s="143">
        <v>381</v>
      </c>
      <c r="B172" s="84" t="s">
        <v>74</v>
      </c>
      <c r="C172" s="101">
        <v>20000</v>
      </c>
    </row>
    <row r="173" spans="1:3" ht="12.75">
      <c r="A173" s="217" t="s">
        <v>165</v>
      </c>
      <c r="B173" s="218" t="s">
        <v>161</v>
      </c>
      <c r="C173" s="102">
        <f>C174</f>
        <v>225000</v>
      </c>
    </row>
    <row r="174" spans="1:3" ht="12.75">
      <c r="A174" s="213" t="s">
        <v>162</v>
      </c>
      <c r="B174" s="150"/>
      <c r="C174" s="111">
        <f>C175</f>
        <v>225000</v>
      </c>
    </row>
    <row r="175" spans="1:3" ht="17.25" customHeight="1">
      <c r="A175" s="250" t="s">
        <v>220</v>
      </c>
      <c r="B175" s="251"/>
      <c r="C175" s="252">
        <f>C178</f>
        <v>225000</v>
      </c>
    </row>
    <row r="176" spans="1:3" ht="17.25" customHeight="1">
      <c r="A176" s="312"/>
      <c r="B176" s="254" t="s">
        <v>163</v>
      </c>
      <c r="C176" s="252"/>
    </row>
    <row r="177" spans="1:3" s="207" customFormat="1" ht="17.25" customHeight="1">
      <c r="A177" s="214" t="s">
        <v>164</v>
      </c>
      <c r="B177" s="462" t="s">
        <v>247</v>
      </c>
      <c r="C177" s="461">
        <v>225000</v>
      </c>
    </row>
    <row r="178" spans="1:3" ht="12.75">
      <c r="A178" s="143">
        <v>381</v>
      </c>
      <c r="B178" s="149" t="s">
        <v>74</v>
      </c>
      <c r="C178" s="101">
        <v>225000</v>
      </c>
    </row>
    <row r="179" spans="1:3" ht="27" customHeight="1">
      <c r="A179" s="217" t="s">
        <v>167</v>
      </c>
      <c r="B179" s="218" t="s">
        <v>166</v>
      </c>
      <c r="C179" s="102">
        <f>C180+C185</f>
        <v>331500</v>
      </c>
    </row>
    <row r="180" spans="1:3" ht="12.75">
      <c r="A180" s="213" t="s">
        <v>168</v>
      </c>
      <c r="B180" s="150"/>
      <c r="C180" s="111">
        <f>C181</f>
        <v>220500</v>
      </c>
    </row>
    <row r="181" spans="1:3" ht="12.75">
      <c r="A181" s="250" t="s">
        <v>217</v>
      </c>
      <c r="B181" s="251"/>
      <c r="C181" s="252">
        <f>C184</f>
        <v>220500</v>
      </c>
    </row>
    <row r="182" spans="1:3" ht="12.75">
      <c r="A182" s="312"/>
      <c r="B182" s="254" t="s">
        <v>169</v>
      </c>
      <c r="C182" s="252"/>
    </row>
    <row r="183" spans="1:3" s="216" customFormat="1" ht="12.75">
      <c r="A183" s="215" t="s">
        <v>116</v>
      </c>
      <c r="B183" s="262" t="s">
        <v>247</v>
      </c>
      <c r="C183" s="304">
        <v>220500</v>
      </c>
    </row>
    <row r="184" spans="1:3" ht="12.75">
      <c r="A184" s="143">
        <v>372</v>
      </c>
      <c r="B184" s="84" t="s">
        <v>79</v>
      </c>
      <c r="C184" s="104">
        <v>220500</v>
      </c>
    </row>
    <row r="185" spans="1:3" ht="12.75">
      <c r="A185" s="213" t="s">
        <v>170</v>
      </c>
      <c r="B185" s="151"/>
      <c r="C185" s="118">
        <f>C186+C190</f>
        <v>111000</v>
      </c>
    </row>
    <row r="186" spans="1:3" ht="12.75">
      <c r="A186" s="313" t="s">
        <v>171</v>
      </c>
      <c r="B186" s="314"/>
      <c r="C186" s="252">
        <f>C189</f>
        <v>86000</v>
      </c>
    </row>
    <row r="187" spans="1:3" ht="12.75">
      <c r="A187" s="313"/>
      <c r="B187" s="315" t="s">
        <v>174</v>
      </c>
      <c r="C187" s="252"/>
    </row>
    <row r="188" spans="1:3" s="216" customFormat="1" ht="12.75">
      <c r="A188" s="219" t="s">
        <v>116</v>
      </c>
      <c r="B188" s="262" t="s">
        <v>247</v>
      </c>
      <c r="C188" s="304">
        <v>86000</v>
      </c>
    </row>
    <row r="189" spans="1:3" ht="12.75">
      <c r="A189" s="143">
        <v>381</v>
      </c>
      <c r="B189" s="84" t="s">
        <v>74</v>
      </c>
      <c r="C189" s="101">
        <v>86000</v>
      </c>
    </row>
    <row r="190" spans="1:3" ht="12.75">
      <c r="A190" s="250" t="s">
        <v>172</v>
      </c>
      <c r="B190" s="251"/>
      <c r="C190" s="252">
        <f>C193</f>
        <v>25000</v>
      </c>
    </row>
    <row r="191" spans="1:3" ht="12.75">
      <c r="A191" s="312"/>
      <c r="B191" s="254" t="s">
        <v>173</v>
      </c>
      <c r="C191" s="252"/>
    </row>
    <row r="192" spans="1:3" s="216" customFormat="1" ht="12.75">
      <c r="A192" s="215" t="s">
        <v>122</v>
      </c>
      <c r="B192" s="262" t="s">
        <v>247</v>
      </c>
      <c r="C192" s="304">
        <v>25000</v>
      </c>
    </row>
    <row r="193" spans="1:3" ht="12.75">
      <c r="A193" s="143">
        <v>381</v>
      </c>
      <c r="B193" s="84" t="s">
        <v>74</v>
      </c>
      <c r="C193" s="106">
        <v>25000</v>
      </c>
    </row>
  </sheetData>
  <sheetProtection/>
  <mergeCells count="9">
    <mergeCell ref="H44:I44"/>
    <mergeCell ref="A164:B164"/>
    <mergeCell ref="A147:B147"/>
    <mergeCell ref="A163:B163"/>
    <mergeCell ref="A39:B39"/>
    <mergeCell ref="A135:B135"/>
    <mergeCell ref="A116:B116"/>
    <mergeCell ref="A129:B129"/>
    <mergeCell ref="A131:B1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3" max="3" width="60.57421875" style="0" customWidth="1"/>
  </cols>
  <sheetData>
    <row r="1" spans="2:4" ht="12.75">
      <c r="B1" s="37"/>
      <c r="C1" s="37"/>
      <c r="D1" s="37"/>
    </row>
    <row r="2" spans="2:4" ht="12.75">
      <c r="B2" s="37"/>
      <c r="C2" s="37"/>
      <c r="D2" s="37"/>
    </row>
    <row r="3" spans="2:4" ht="12.75">
      <c r="B3" s="37"/>
      <c r="C3" s="37"/>
      <c r="D3" s="37"/>
    </row>
    <row r="4" spans="2:4" ht="12.75">
      <c r="B4" s="22" t="s">
        <v>62</v>
      </c>
      <c r="C4" s="38" t="s">
        <v>63</v>
      </c>
      <c r="D4" s="39"/>
    </row>
    <row r="5" spans="2:4" ht="12.75">
      <c r="B5" s="40"/>
      <c r="C5" s="38"/>
      <c r="D5" s="39"/>
    </row>
    <row r="6" spans="2:4" ht="12.75">
      <c r="B6" s="525" t="s">
        <v>26</v>
      </c>
      <c r="C6" s="505"/>
      <c r="D6" s="505"/>
    </row>
    <row r="7" spans="2:4" ht="12.75">
      <c r="B7" s="37"/>
      <c r="C7" s="38"/>
      <c r="D7" s="37"/>
    </row>
    <row r="8" spans="2:4" ht="12.75">
      <c r="B8" s="526" t="s">
        <v>253</v>
      </c>
      <c r="C8" s="509"/>
      <c r="D8" s="509"/>
    </row>
    <row r="9" spans="2:4" ht="12.75">
      <c r="B9" s="526" t="s">
        <v>256</v>
      </c>
      <c r="C9" s="509"/>
      <c r="D9" s="509"/>
    </row>
    <row r="10" spans="2:4" ht="12.75">
      <c r="B10" s="37"/>
      <c r="C10" s="38"/>
      <c r="D10" s="37"/>
    </row>
    <row r="11" spans="2:4" ht="12.75">
      <c r="B11" s="37"/>
      <c r="C11" s="38"/>
      <c r="D11" s="37"/>
    </row>
    <row r="12" spans="2:4" ht="12.75">
      <c r="B12" s="37"/>
      <c r="C12" s="38"/>
      <c r="D12" s="37"/>
    </row>
    <row r="13" spans="2:4" ht="12.75">
      <c r="B13" s="37"/>
      <c r="C13" s="41" t="s">
        <v>64</v>
      </c>
      <c r="D13" s="37"/>
    </row>
    <row r="14" spans="2:4" ht="12.75">
      <c r="B14" s="37"/>
      <c r="C14" s="41"/>
      <c r="D14" s="37"/>
    </row>
    <row r="15" spans="2:4" ht="12.75">
      <c r="B15" s="37"/>
      <c r="C15" s="41"/>
      <c r="D15" s="37"/>
    </row>
    <row r="16" spans="2:4" ht="12.75">
      <c r="B16" s="37"/>
      <c r="C16" s="38"/>
      <c r="D16" s="37"/>
    </row>
    <row r="17" spans="2:4" ht="12.75">
      <c r="B17" s="42" t="s">
        <v>66</v>
      </c>
      <c r="C17" s="480" t="s">
        <v>254</v>
      </c>
      <c r="D17" s="37"/>
    </row>
    <row r="18" spans="2:4" ht="12.75">
      <c r="B18" s="42" t="s">
        <v>65</v>
      </c>
      <c r="C18" s="480" t="s">
        <v>255</v>
      </c>
      <c r="D18" s="37"/>
    </row>
    <row r="19" spans="2:4" ht="12.75">
      <c r="B19" s="37"/>
      <c r="C19" s="38"/>
      <c r="D19" s="37"/>
    </row>
    <row r="20" spans="2:4" ht="12.75">
      <c r="B20" s="37"/>
      <c r="C20" s="43" t="s">
        <v>68</v>
      </c>
      <c r="D20" s="37"/>
    </row>
    <row r="21" spans="2:4" ht="12.75">
      <c r="B21" s="37"/>
      <c r="C21" s="43"/>
      <c r="D21" s="37"/>
    </row>
    <row r="22" spans="2:4" ht="12.75">
      <c r="B22" s="37"/>
      <c r="C22" s="43" t="s">
        <v>85</v>
      </c>
      <c r="D22" s="37"/>
    </row>
    <row r="23" spans="2:4" ht="12.75">
      <c r="B23" s="37"/>
      <c r="C23" s="43" t="s">
        <v>94</v>
      </c>
      <c r="D23" s="37"/>
    </row>
    <row r="24" spans="2:4" ht="12.75">
      <c r="B24" s="37"/>
      <c r="C24" s="43"/>
      <c r="D24" s="37"/>
    </row>
    <row r="25" spans="2:4" ht="12.75">
      <c r="B25" s="37"/>
      <c r="C25" s="38"/>
      <c r="D25" s="37"/>
    </row>
    <row r="26" spans="2:4" ht="12.75">
      <c r="B26" s="42" t="s">
        <v>67</v>
      </c>
      <c r="C26" s="479" t="s">
        <v>266</v>
      </c>
      <c r="D26" s="37"/>
    </row>
    <row r="27" ht="12.75">
      <c r="C27" s="7"/>
    </row>
  </sheetData>
  <sheetProtection/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Tajnistvo</cp:lastModifiedBy>
  <cp:lastPrinted>2014-12-16T08:14:06Z</cp:lastPrinted>
  <dcterms:created xsi:type="dcterms:W3CDTF">2004-02-16T15:22:46Z</dcterms:created>
  <dcterms:modified xsi:type="dcterms:W3CDTF">2014-12-30T09:11:03Z</dcterms:modified>
  <cp:category/>
  <cp:version/>
  <cp:contentType/>
  <cp:contentStatus/>
</cp:coreProperties>
</file>